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015" tabRatio="833" firstSheet="4" activeTab="4"/>
  </bookViews>
  <sheets>
    <sheet name="RC-Audit-WS1" sheetId="1" state="hidden" r:id="rId1"/>
    <sheet name="RC-WS1" sheetId="2" state="hidden" r:id="rId2"/>
    <sheet name="ICF-Audit-WS1" sheetId="3" state="hidden" r:id="rId3"/>
    <sheet name="ICF-WS1" sheetId="4" state="hidden" r:id="rId4"/>
    <sheet name="NPR" sheetId="5" r:id="rId5"/>
    <sheet name="Instruct" sheetId="6" r:id="rId6"/>
    <sheet name="Variables" sheetId="7" state="hidden" r:id="rId7"/>
    <sheet name="checklist" sheetId="8" r:id="rId8"/>
    <sheet name="A" sheetId="9" r:id="rId9"/>
    <sheet name="B" sheetId="10" r:id="rId10"/>
    <sheet name="C-1" sheetId="11" r:id="rId11"/>
    <sheet name="C-2" sheetId="12" r:id="rId12"/>
    <sheet name="C-3" sheetId="13" r:id="rId13"/>
    <sheet name="D-1" sheetId="14" r:id="rId14"/>
    <sheet name="D-2" sheetId="15" r:id="rId15"/>
    <sheet name="D-3" sheetId="16" r:id="rId16"/>
    <sheet name="E-1" sheetId="17" r:id="rId17"/>
    <sheet name="E-2" sheetId="18" r:id="rId18"/>
    <sheet name="E-3" sheetId="19" r:id="rId19"/>
    <sheet name="H" sheetId="20" r:id="rId20"/>
    <sheet name="audit B" sheetId="21" state="hidden" r:id="rId21"/>
    <sheet name="audit C-1" sheetId="22" state="hidden" r:id="rId22"/>
    <sheet name="audit C-2" sheetId="23" state="hidden" r:id="rId23"/>
    <sheet name="audit C-3" sheetId="24" state="hidden" r:id="rId24"/>
    <sheet name="audit G-1" sheetId="25" state="hidden" r:id="rId25"/>
    <sheet name="Audit Adj" sheetId="26" state="hidden" r:id="rId26"/>
  </sheets>
  <definedNames>
    <definedName name="Adj_C_1">'audit C-1'!$S$11:$S$140</definedName>
    <definedName name="Adj_C_2">'audit C-2'!$R$11:$R$58</definedName>
    <definedName name="Adj_C_3">'audit C-3'!$R$12:$R$328</definedName>
    <definedName name="APage1">'audit B'!$A$1:$I$57</definedName>
    <definedName name="APage14">'H'!$A$1:$G$43</definedName>
    <definedName name="APage2">'audit C-1'!$A$1:$U$140</definedName>
    <definedName name="APage5">'audit C-2'!$A$1:$T$61</definedName>
    <definedName name="APage6">'audit C-3'!$A$1:$T$328</definedName>
    <definedName name="AuditSchedC1TotalFAA1">'audit C-1'!$S$11</definedName>
    <definedName name="AuditSchedC1TotalFAA11">'audit C-1'!$S$34</definedName>
    <definedName name="AuditSchedC1TotalFAA12">'audit C-1'!$S$36</definedName>
    <definedName name="AuditSchedC1TotalFAA13">'audit C-1'!$S$38</definedName>
    <definedName name="AuditSchedC1TotalFAA14">'audit C-1'!$S$40</definedName>
    <definedName name="AuditSchedC1TotalFAA15">'audit C-1'!$S$42</definedName>
    <definedName name="AuditSchedC1TotalFAA17">'audit C-1'!$S$49</definedName>
    <definedName name="AuditSchedC1TotalFAA18">'audit C-1'!$S$51</definedName>
    <definedName name="AuditSchedC1TotalFAA19">'audit C-1'!$S$53</definedName>
    <definedName name="AuditSchedC1TotalFAA2">'audit C-1'!$S$13</definedName>
    <definedName name="AuditSchedC1TotalFAA20">'audit C-1'!$S$55</definedName>
    <definedName name="AuditSchedC1TotalFAA21">'audit C-1'!$S$57</definedName>
    <definedName name="AuditSchedC1TotalFAA22">'audit C-1'!$S$59</definedName>
    <definedName name="AuditSchedC1TotalFAA23">'audit C-1'!$S$61</definedName>
    <definedName name="AuditSchedC1TotalFAA24">'audit C-1'!$S$63</definedName>
    <definedName name="AuditSchedC1TotalFAA25">'audit C-1'!$S$65</definedName>
    <definedName name="AuditSchedC1TotalFAA26">'audit C-1'!$S$67</definedName>
    <definedName name="AuditSchedC1TotalFAA27">'audit C-1'!$S$69</definedName>
    <definedName name="AuditSchedC1TotalFAA28">'audit C-1'!$S$71</definedName>
    <definedName name="AuditSchedC1TotalFAA29">'audit C-1'!$S$73</definedName>
    <definedName name="AuditSchedC1TotalFAA3">'audit C-1'!$S$15</definedName>
    <definedName name="AuditSchedC1TotalFAA32">'audit C-1'!$S$84</definedName>
    <definedName name="AuditSchedC1TotalFAA33">'audit C-1'!$S$86</definedName>
    <definedName name="AuditSchedC1TotalFAA34">'audit C-1'!$S$88</definedName>
    <definedName name="AuditSchedC1TotalFAA35">'audit C-1'!$S$90</definedName>
    <definedName name="AuditSchedC1TotalFAA36">'audit C-1'!$S$92</definedName>
    <definedName name="AuditSchedC1TotalFAA37">'audit C-1'!$S$94</definedName>
    <definedName name="AuditSchedC1TotalFAA38">'audit C-1'!$S$96</definedName>
    <definedName name="AuditSchedC1TotalFAA39">'audit C-1'!$S$98</definedName>
    <definedName name="AuditSchedC1TotalFAA4">'audit C-1'!$S$17</definedName>
    <definedName name="AuditSchedC1TotalFAA41">'audit C-1'!$S$105</definedName>
    <definedName name="AuditSchedC1TotalFAA42">'audit C-1'!$S$107</definedName>
    <definedName name="AuditSchedC1TotalFAA43">'audit C-1'!$S$109</definedName>
    <definedName name="AuditSchedC1TotalFAA44">'audit C-1'!$S$111</definedName>
    <definedName name="AuditSchedC1TotalFAA45">'audit C-1'!$S$113</definedName>
    <definedName name="AuditSchedC1TotalFAA46">'audit C-1'!$S$115</definedName>
    <definedName name="AuditSchedC1TotalFAA49">'audit C-1'!$S$126</definedName>
    <definedName name="AuditSchedC1TotalFAA5">'audit C-1'!$S$19</definedName>
    <definedName name="AuditSchedC1TotalFAA50">'audit C-1'!$S$128</definedName>
    <definedName name="AuditSchedC1TotalFAA51">'audit C-1'!$S$130</definedName>
    <definedName name="AuditSchedC1TotalFAA52">'audit C-1'!$S$132</definedName>
    <definedName name="AuditSchedC1TotalFAA6">'audit C-1'!$S$21</definedName>
    <definedName name="AuditSchedC1TotalFAA7">'audit C-1'!$S$23</definedName>
    <definedName name="AuditSchedC1TotalFAA8">'audit C-1'!$S$25</definedName>
    <definedName name="AuditSchedC1TotalFAA9">'audit C-1'!$S$27</definedName>
    <definedName name="AuditSchedC2TotalFAA1">'audit C-2'!$R$34</definedName>
    <definedName name="AuditSchedC2TotalFAA10">'audit C-2'!$R$32</definedName>
    <definedName name="AuditSchedC2TotalFAA12">'audit C-2'!$R$36</definedName>
    <definedName name="AuditSchedC2TotalFAA13">'audit C-2'!$R$38</definedName>
    <definedName name="AuditSchedC2TotalFAA15">'audit C-2'!$R$45</definedName>
    <definedName name="AuditSchedC2TotalFAA16">'audit C-2'!$R$47</definedName>
    <definedName name="AuditSchedC2TotalFAA17">'audit C-2'!$R$49</definedName>
    <definedName name="AuditSchedC2TotalFAA18">'audit C-2'!$R$52</definedName>
    <definedName name="AuditSchedC2TotalFAA19">'audit C-2'!$R$54</definedName>
    <definedName name="AuditSchedC2TotalFAA2">'audit C-2'!$R$13</definedName>
    <definedName name="AuditSchedC2TotalFAA20">'audit C-2'!$R$56</definedName>
    <definedName name="AuditSchedC2TotalFAA4">'audit C-2'!$R$20</definedName>
    <definedName name="AuditSchedC2TotalFAA5">'audit C-2'!$R$22</definedName>
    <definedName name="AuditSchedC2TotalFAA6">'audit C-2'!$R$24</definedName>
    <definedName name="AuditSchedC2TotalFAA7">'audit C-2'!$R$26</definedName>
    <definedName name="AuditSchedC2TotalFAA8">'audit C-2'!$R$28</definedName>
    <definedName name="AuditSchedC2TotalFAA9">'audit C-2'!$R$30</definedName>
    <definedName name="AuditSchedC3TotalFAA10">'audit C-3'!$R$30</definedName>
    <definedName name="AuditSchedC3TotalFAA101">'audit C-3'!$R$245</definedName>
    <definedName name="AuditSchedC3TotalFAA102">'audit C-3'!$R$247</definedName>
    <definedName name="AuditSchedC3TotalFAA103">'audit C-3'!$R$249</definedName>
    <definedName name="AuditSchedC3TotalFAA104">'audit C-3'!$R$251</definedName>
    <definedName name="AuditSchedC3TotalFAA105">'audit C-3'!$R$253</definedName>
    <definedName name="AuditSchedC3TotalFAA106">'audit C-3'!$R$255</definedName>
    <definedName name="AuditSchedC3TotalFAA107">'audit C-3'!$R$257</definedName>
    <definedName name="AuditSchedC3TotalFAA108">'audit C-3'!$R$259</definedName>
    <definedName name="AuditSchedC3TotalFAA109">'audit C-3'!$R$261</definedName>
    <definedName name="AuditSchedC3TotalFAA11">'audit C-3'!$R$32</definedName>
    <definedName name="AuditSchedC3TotalFAA111">'audit C-3'!$R$269</definedName>
    <definedName name="AuditSchedC3TotalFAA112">'audit C-3'!$R$271</definedName>
    <definedName name="AuditSchedC3TotalFAA113">'audit C-3'!$R$273</definedName>
    <definedName name="AuditSchedC3TotalFAA114">'audit C-3'!$R$275</definedName>
    <definedName name="AuditSchedC3TotalFAA115">'audit C-3'!$R$277</definedName>
    <definedName name="AuditSchedC3TotalFAA116">'audit C-3'!$R$279</definedName>
    <definedName name="AuditSchedC3TotalFAA117">'audit C-3'!$R$281</definedName>
    <definedName name="AuditSchedC3TotalFAA118">'audit C-3'!$R$283</definedName>
    <definedName name="AuditSchedC3TotalFAA119">'audit C-3'!$R$285</definedName>
    <definedName name="AuditSchedC3TotalFAA12">'audit C-3'!$R$34</definedName>
    <definedName name="AuditSchedC3TotalFAA120">'audit C-3'!$R$287</definedName>
    <definedName name="AuditSchedC3TotalFAA121">'audit C-3'!$R$289</definedName>
    <definedName name="AuditSchedC3TotalFAA122">'audit C-3'!$R$291</definedName>
    <definedName name="AuditSchedC3TotalFAA123">'audit C-3'!$R$293</definedName>
    <definedName name="AuditSchedC3TotalFAA125">'audit C-3'!$R$301</definedName>
    <definedName name="AuditSchedC3TotalFAA126">'audit C-3'!$R$303</definedName>
    <definedName name="AuditSchedC3TotalFAA127">'audit C-3'!$R$305</definedName>
    <definedName name="AuditSchedC3TotalFAA128">'audit C-3'!$R$307</definedName>
    <definedName name="AuditSchedC3TotalFAA129">'audit C-3'!$R$309</definedName>
    <definedName name="AuditSchedC3TotalFAA13">'audit C-3'!$R$36</definedName>
    <definedName name="AuditSchedC3TotalFAA130">'audit C-3'!$R$311</definedName>
    <definedName name="AuditSchedC3TotalFAA131">'audit C-3'!$R$313</definedName>
    <definedName name="AuditSchedC3TotalFAA132">'audit C-3'!$R$315</definedName>
    <definedName name="AuditSchedC3TotalFAA133">'audit C-3'!$R$317</definedName>
    <definedName name="AuditSchedC3TotalFAA134">'audit C-3'!$R$319</definedName>
    <definedName name="AuditSchedC3TotalFAA14">'audit C-3'!$R$38</definedName>
    <definedName name="AuditSchedC3TotalFAA15">'audit C-3'!$R$40</definedName>
    <definedName name="AuditSchedC3TotalFAA17">'audit C-3'!$R$47</definedName>
    <definedName name="AuditSchedC3TotalFAA18">'audit C-3'!$R$49</definedName>
    <definedName name="AuditSchedC3TotalFAA19">'audit C-3'!$R$51</definedName>
    <definedName name="AuditSchedC3TotalFAA2">'audit C-3'!$R$14</definedName>
    <definedName name="AuditSchedC3TotalFAA20">'audit C-3'!$R$53</definedName>
    <definedName name="AuditSchedC3TotalFAA21">'audit C-3'!$R$55</definedName>
    <definedName name="AuditSchedC3TotalFAA22">'audit C-3'!$R$57</definedName>
    <definedName name="AuditSchedC3TotalFAA23">'audit C-3'!$R$59</definedName>
    <definedName name="AuditSchedC3TotalFAA24">'audit C-3'!$R$61</definedName>
    <definedName name="AuditSchedC3TotalFAA25">'audit C-3'!$R$63</definedName>
    <definedName name="AuditSchedC3TotalFAA26">'audit C-3'!$R$65</definedName>
    <definedName name="AuditSchedC3TotalFAA27">'audit C-3'!$R$67</definedName>
    <definedName name="AuditSchedC3TotalFAA28">'audit C-3'!$R$69</definedName>
    <definedName name="AuditSchedC3TotalFAA29">'audit C-3'!$R$71</definedName>
    <definedName name="AuditSchedC3TotalFAA3">'audit C-3'!$R$16</definedName>
    <definedName name="AuditSchedC3TotalFAA30">'audit C-3'!$R$73</definedName>
    <definedName name="AuditSchedC3TotalFAA31">'audit C-3'!$R$75</definedName>
    <definedName name="AuditSchedC3TotalFAA32">'audit C-3'!$R$77</definedName>
    <definedName name="AuditSchedC3TotalFAA33">'audit C-3'!$R$79</definedName>
    <definedName name="AuditSchedC3TotalFAA34">'audit C-3'!$R$81</definedName>
    <definedName name="AuditSchedC3TotalFAA35">'audit C-3'!$R$83</definedName>
    <definedName name="AuditSchedC3TotalFAA36">'audit C-3'!$R$85</definedName>
    <definedName name="AuditSchedC3TotalFAA37">'audit C-3'!$R$87</definedName>
    <definedName name="AuditSchedC3TotalFAA38">'audit C-3'!$R$89</definedName>
    <definedName name="AuditSchedC3TotalFAA39">'audit C-3'!$R$91</definedName>
    <definedName name="AuditSchedC3TotalFAA4">'audit C-3'!$R$18</definedName>
    <definedName name="AuditSchedC3TotalFAA40">'audit C-3'!$R$93</definedName>
    <definedName name="AuditSchedC3TotalFAA41">'audit C-3'!$R$95</definedName>
    <definedName name="AuditSchedC3TotalFAA43">'audit C-3'!$R$101</definedName>
    <definedName name="AuditSchedC3TotalFAA44">'audit C-3'!$R$103</definedName>
    <definedName name="AuditSchedC3TotalFAA45">'audit C-3'!$R$105</definedName>
    <definedName name="AuditSchedC3TotalFAA46">'audit C-3'!$R$107</definedName>
    <definedName name="AuditSchedC3TotalFAA47">'audit C-3'!$R$109</definedName>
    <definedName name="AuditSchedC3TotalFAA48">'audit C-3'!$R$111</definedName>
    <definedName name="AuditSchedC3TotalFAA49">'audit C-3'!$R$113</definedName>
    <definedName name="AuditSchedC3TotalFAA5">'audit C-3'!$R$20</definedName>
    <definedName name="AuditSchedC3TotalFAA50">'audit C-3'!$R$115</definedName>
    <definedName name="AuditSchedC3TotalFAA51">'audit C-3'!$R$117</definedName>
    <definedName name="AuditSchedC3TotalFAA52">'audit C-3'!$R$119</definedName>
    <definedName name="AuditSchedC3TotalFAA53">'audit C-3'!$R$121</definedName>
    <definedName name="AuditSchedC3TotalFAA54">'audit C-3'!$R$123</definedName>
    <definedName name="AuditSchedC3TotalFAA55">'audit C-3'!$R$129</definedName>
    <definedName name="AuditSchedC3TotalFAA58">'audit C-3'!$R$137</definedName>
    <definedName name="AuditSchedC3TotalFAA59">'audit C-3'!$R$139</definedName>
    <definedName name="AuditSchedC3TotalFAA6">'audit C-3'!$R$22</definedName>
    <definedName name="AuditSchedC3TotalFAA60">'audit C-3'!$R$141</definedName>
    <definedName name="AuditSchedC3TotalFAA61">'audit C-3'!$R$143</definedName>
    <definedName name="AuditSchedC3TotalFAA62">'audit C-3'!$R$145</definedName>
    <definedName name="AuditSchedC3TotalFAA63">'audit C-3'!$R$147</definedName>
    <definedName name="AuditSchedC3TotalFAA64">'audit C-3'!$R$149</definedName>
    <definedName name="AuditSchedC3TotalFAA66">'audit C-3'!$R$158</definedName>
    <definedName name="AuditSchedC3TotalFAA67">'audit C-3'!$R$160</definedName>
    <definedName name="AuditSchedC3TotalFAA68">'audit C-3'!$R$162</definedName>
    <definedName name="AuditSchedC3TotalFAA69">'audit C-3'!$R$164</definedName>
    <definedName name="AuditSchedC3TotalFAA7">'audit C-3'!$R$24</definedName>
    <definedName name="AuditSchedC3TotalFAA70">'audit C-3'!$R$166</definedName>
    <definedName name="AuditSchedC3TotalFAA72">'audit C-3'!$R$171</definedName>
    <definedName name="AuditSchedC3TotalFAA73">'audit C-3'!$R$173</definedName>
    <definedName name="AuditSchedC3TotalFAA74">'audit C-3'!$R$175</definedName>
    <definedName name="AuditSchedC3TotalFAA75">'audit C-3'!$R$177</definedName>
    <definedName name="AuditSchedC3TotalFAA77">'audit C-3'!$R$186</definedName>
    <definedName name="AuditSchedC3TotalFAA78">'audit C-3'!$R$188</definedName>
    <definedName name="AuditSchedC3TotalFAA79">'audit C-3'!$R$190</definedName>
    <definedName name="AuditSchedC3TotalFAA8">'audit C-3'!$R$26</definedName>
    <definedName name="AuditSchedC3TotalFAA82">'audit C-3'!$R$195</definedName>
    <definedName name="AuditSchedC3TotalFAA83">'audit C-3'!$R$197</definedName>
    <definedName name="AuditSchedC3TotalFAA84">'audit C-3'!$R$199</definedName>
    <definedName name="AuditSchedC3TotalFAA84_1">'audit C-3'!$R$201</definedName>
    <definedName name="AuditSchedC3TotalFAA85">'audit C-3'!$R$203</definedName>
    <definedName name="AuditSchedC3TotalFAA86">'audit C-3'!$R$205</definedName>
    <definedName name="AuditSchedC3TotalFAA87">'audit C-3'!$R$207</definedName>
    <definedName name="AuditSchedC3TotalFAA89">'audit C-3'!$R$216</definedName>
    <definedName name="AuditSchedC3TotalFAA9">'audit C-3'!$R$28</definedName>
    <definedName name="AuditSchedC3TotalFAA90">'audit C-3'!$R$218</definedName>
    <definedName name="AuditSchedC3TotalFAA91">'audit C-3'!$R$220</definedName>
    <definedName name="AuditSchedC3TotalFAA92">'audit C-3'!$R$222</definedName>
    <definedName name="AuditSchedC3TotalFAA94">'audit C-3'!$R$227</definedName>
    <definedName name="AuditSchedC3TotalFAA95">'audit C-3'!$R$229</definedName>
    <definedName name="AuditSchedC3TotalFAA96">'audit C-3'!$R$231</definedName>
    <definedName name="AuditSchedC3TotalFAA97">'audit C-3'!$R$233</definedName>
    <definedName name="AuditSchedC3TotalFAA98">'audit C-3'!$R$237</definedName>
    <definedName name="AuditSchedC3TotalFFA1">'audit C-3'!$R$12</definedName>
    <definedName name="AuditScheduleBNFSCNMDAA">'audit B'!$G$42</definedName>
    <definedName name="AuditScheduleBNFSCTPDAA">'audit B'!$D$42</definedName>
    <definedName name="AuditScheduleBNPVCNMDAA">'audit B'!$G$44</definedName>
    <definedName name="AuditScheduleBNPVCTPDAA">'audit B'!$D$44</definedName>
    <definedName name="AuditScheduleBOtherNMDAA">'audit B'!$G$48</definedName>
    <definedName name="AuditScheduleBOtherTPDAA">'audit B'!$D$48</definedName>
    <definedName name="AuditScheduleBPSCNMDAA">'audit B'!$G$46</definedName>
    <definedName name="AuditScheduleBPSCTPDAA">'audit B'!$D$46</definedName>
    <definedName name="BasicCareDays" localSheetId="20">'audit B'!$E$42</definedName>
    <definedName name="BasicCareDays">'B'!$E$42</definedName>
    <definedName name="BasicMedicaidDays" localSheetId="20">'audit B'!$H$42</definedName>
    <definedName name="BasicMedicaidDays">'B'!$H$42</definedName>
    <definedName name="Begindate">'Instruct'!$C$19</definedName>
    <definedName name="CRPage1">'Instruct'!$A$1:$H$64</definedName>
    <definedName name="CRPage10">'C-3'!$A$1:$G$72</definedName>
    <definedName name="CRPage11">'C-3'!$A$73:$G$137</definedName>
    <definedName name="CRPage12">'C-3'!$A$140:$G$202</definedName>
    <definedName name="CRPage13">'C-3'!$A$203:$G$267</definedName>
    <definedName name="CRPage14">'C-3'!$A$269:$G$332</definedName>
    <definedName name="CRPage15">'C-3'!$A$334:$G$397</definedName>
    <definedName name="CRPage16">'D-1'!$A$1:$H$71</definedName>
    <definedName name="CRPage17">'D-1'!$A$72:$H$135</definedName>
    <definedName name="CRPage18">'D-1'!$A$136:$H$199</definedName>
    <definedName name="CRPage19">'D-2'!$A$1:$J$69</definedName>
    <definedName name="CRPage2">'checklist'!$A$1:$G$62</definedName>
    <definedName name="CRPage20">'D-2'!$A$70:$J$132</definedName>
    <definedName name="CRPage21">'D-3'!$A$1:$G$56</definedName>
    <definedName name="CRPage22">'E-1'!$A$1:$G$52</definedName>
    <definedName name="CRPage23">'E-2'!$A$1:$G$43</definedName>
    <definedName name="CRPage24">'E-3'!$A$1:$G$55</definedName>
    <definedName name="CRPage25">'H'!$A$1:$G$43</definedName>
    <definedName name="CRPage3">'checklist'!$A$63:$H$100</definedName>
    <definedName name="CRPage4">'A'!$A$1:$I$61</definedName>
    <definedName name="CRPage5">'B'!$A$1:$I$57</definedName>
    <definedName name="CRPage6">'C-1'!$A$1:$G$66</definedName>
    <definedName name="CRPage7">'C-1'!$A$67:$G$123</definedName>
    <definedName name="CRPage8">'C-1'!$A$124:$G$181</definedName>
    <definedName name="CRPage9">'C-2'!$A$1:$F$61</definedName>
    <definedName name="DirectCareAmtDue">#REF!</definedName>
    <definedName name="Enddate">'Instruct'!$C$21</definedName>
    <definedName name="line16">'C-3'!$D$43</definedName>
    <definedName name="line42">'C-3'!$D$104</definedName>
    <definedName name="line55">'C-3'!$D$140</definedName>
    <definedName name="line56">'C-3'!$D$143</definedName>
    <definedName name="OtherDays" localSheetId="20">'audit B'!$E$48</definedName>
    <definedName name="OtherDays">'B'!$E$48</definedName>
    <definedName name="OtherMedicaidDays" localSheetId="20">'audit B'!$H$48</definedName>
    <definedName name="OtherMedicaidDays">'B'!$H$48</definedName>
    <definedName name="PedCareDays" localSheetId="20">'audit B'!$E$46</definedName>
    <definedName name="PedCareDays">'B'!$E$46</definedName>
    <definedName name="PedMedicaidDays" localSheetId="20">'audit B'!$H$46</definedName>
    <definedName name="PedMedicaidDays">'B'!$H$46</definedName>
    <definedName name="Percentage_of_Occupancy" localSheetId="20">'audit B'!$C$53</definedName>
    <definedName name="Percentage_of_Occupancy">'B'!$C$53</definedName>
    <definedName name="_xlnm.Print_Area" localSheetId="20">'audit B'!$A$1:$I$57</definedName>
    <definedName name="_xlnm.Print_Area" localSheetId="9">'B'!$A$1:$I$57</definedName>
    <definedName name="_xlnm.Print_Area" localSheetId="12">'C-3'!$A$1:$G$397</definedName>
    <definedName name="_xlnm.Print_Area" localSheetId="16">'E-1'!$A$1:$G$59</definedName>
    <definedName name="_xlnm.Print_Titles" localSheetId="25">'Audit Adj'!$1:$7</definedName>
    <definedName name="_xlnm.Print_Titles" localSheetId="21">'audit C-1'!$1:$8</definedName>
    <definedName name="_xlnm.Print_Titles" localSheetId="23">'audit C-3'!$1:$8</definedName>
    <definedName name="_xlnm.Print_Titles" localSheetId="10">'C-1'!$1:$8</definedName>
    <definedName name="_xlnm.Print_Titles" localSheetId="12">'C-3'!$1:$8</definedName>
    <definedName name="_xlnm.Print_Titles" localSheetId="13">'D-1'!$1:$7</definedName>
    <definedName name="_xlnm.Print_Titles" localSheetId="14">'D-2'!$1:$7</definedName>
    <definedName name="ProviderID">'Instruct'!$C$15</definedName>
    <definedName name="ProviderName">'Instruct'!$C$8</definedName>
    <definedName name="ProviderPeriod">'Variables'!$C$14</definedName>
    <definedName name="ProviderPeriodEnd">'Instruct'!$C$21</definedName>
    <definedName name="ProviderPeriodMiddle">'Variables'!$H$14</definedName>
    <definedName name="ProviderPeriodStart">'Instruct'!$C$19</definedName>
    <definedName name="ReportType">'Variables'!$B$13</definedName>
    <definedName name="SchedABC3126">'C-3'!$G$338</definedName>
    <definedName name="SchedBNFSCNMD">'B'!$F$42</definedName>
    <definedName name="SchedBNFSCTPD">'B'!$C$42</definedName>
    <definedName name="SchedBNPVCNMD">'B'!$F$44</definedName>
    <definedName name="SchedBNPVCTPD">'B'!$C$44</definedName>
    <definedName name="SchedBOtherNMD">'B'!$F$48</definedName>
    <definedName name="SchedBOtherTPD">'B'!$C$48</definedName>
    <definedName name="SchedBPSCNMD">'B'!$F$46</definedName>
    <definedName name="SchedBPSCTPD">'B'!$C$46</definedName>
    <definedName name="SchedC1AB1">'C-1'!$G$11</definedName>
    <definedName name="SchedC1AB11">'C-1'!$G$34</definedName>
    <definedName name="SchedC1AB12">'C-1'!$G$36</definedName>
    <definedName name="SchedC1AB13">'C-1'!$G$38</definedName>
    <definedName name="SchedC1AB14">'C-1'!$G$40</definedName>
    <definedName name="SchedC1AB15">'C-1'!$G$42</definedName>
    <definedName name="SchedC1AB17">'C-1'!$G$49</definedName>
    <definedName name="SchedC1AB18">'C-1'!$G$51</definedName>
    <definedName name="SchedC1AB19">'C-1'!$G$53</definedName>
    <definedName name="SchedC1AB2">'C-1'!$G$13</definedName>
    <definedName name="SchedC1AB20">'C-1'!$G$55</definedName>
    <definedName name="SchedC1AB21">'C-1'!$G$67</definedName>
    <definedName name="SchedC1AB22">'C-1'!$G$69</definedName>
    <definedName name="SchedC1AB23">'C-1'!$G$71</definedName>
    <definedName name="SchedC1AB24">'C-1'!$G$73</definedName>
    <definedName name="SchedC1AB25">'C-1'!$G$75</definedName>
    <definedName name="SchedC1AB26">'C-1'!$G$77</definedName>
    <definedName name="SchedC1AB27">'C-1'!$G$79</definedName>
    <definedName name="SchedC1AB28">'C-1'!$G$81</definedName>
    <definedName name="SchedC1AB29">'C-1'!$G$83</definedName>
    <definedName name="SchedC1AB3">'C-1'!$G$15</definedName>
    <definedName name="SchedC1AB32">'C-1'!$G$94</definedName>
    <definedName name="SchedC1AB33">'C-1'!$G$96</definedName>
    <definedName name="SchedC1AB34">'C-1'!$G$98</definedName>
    <definedName name="SchedC1AB35">'C-1'!$G$100</definedName>
    <definedName name="SchedC1AB36">'C-1'!$G$102</definedName>
    <definedName name="SchedC1AB37">'C-1'!$G$104</definedName>
    <definedName name="SchedC1AB38">'C-1'!$G$106</definedName>
    <definedName name="SchedC1AB39">'C-1'!$G$108</definedName>
    <definedName name="SchedC1AB4">'C-1'!$G$17</definedName>
    <definedName name="SchedC1AB41">'C-1'!$G$126</definedName>
    <definedName name="SchedC1AB42">'C-1'!$G$128</definedName>
    <definedName name="SchedC1AB43">'C-1'!$G$130</definedName>
    <definedName name="SchedC1AB44">'C-1'!$G$132</definedName>
    <definedName name="SchedC1AB45">'C-1'!$G$134</definedName>
    <definedName name="SchedC1AB46">'C-1'!$G$136</definedName>
    <definedName name="SchedC1AB49">'C-1'!$G$147</definedName>
    <definedName name="SchedC1AB5">'C-1'!$G$19</definedName>
    <definedName name="SchedC1AB50">'C-1'!$G$149</definedName>
    <definedName name="SchedC1AB51">'C-1'!$G$151</definedName>
    <definedName name="SchedC1AB52">'C-1'!$G$153</definedName>
    <definedName name="SchedC1AB6">'C-1'!$G$21</definedName>
    <definedName name="SchedC1AB7">'C-1'!$G$23</definedName>
    <definedName name="SchedC1AB8">'C-1'!$G$25</definedName>
    <definedName name="SchedC1AB9">'C-1'!$G$27</definedName>
    <definedName name="SchedC1Label1">'C-1'!$B$11</definedName>
    <definedName name="SchedC1Label11">'C-1'!$B$34</definedName>
    <definedName name="SchedC1Label12">'C-1'!$B$36</definedName>
    <definedName name="SchedC1Label13">'C-1'!$B$38</definedName>
    <definedName name="SchedC1Label14">'C-1'!$B$40</definedName>
    <definedName name="SchedC1Label15">'C-1'!$B$42</definedName>
    <definedName name="SchedC1Label17">'C-1'!$B$49</definedName>
    <definedName name="SchedC1Label18">'C-1'!$B$51</definedName>
    <definedName name="SchedC1Label19">'C-1'!$B$53</definedName>
    <definedName name="SchedC1Label2">'C-1'!$B$13</definedName>
    <definedName name="SchedC1Label20">'C-1'!$B$55</definedName>
    <definedName name="SchedC1Label21">'C-1'!$B$67</definedName>
    <definedName name="SchedC1Label22">'C-1'!$B$69</definedName>
    <definedName name="SchedC1Label23">'C-1'!$B$71</definedName>
    <definedName name="SchedC1Label24">'C-1'!$B$73</definedName>
    <definedName name="SchedC1Label25">'C-1'!$B$75</definedName>
    <definedName name="SchedC1Label26">'C-1'!$B$77</definedName>
    <definedName name="SchedC1Label27">'C-1'!$B$79</definedName>
    <definedName name="SchedC1Label28">'C-1'!$B$81</definedName>
    <definedName name="SchedC1Label29">'C-1'!$B$83</definedName>
    <definedName name="SchedC1Label3">'C-1'!$B$15</definedName>
    <definedName name="SchedC1Label32">'C-1'!$B$94</definedName>
    <definedName name="SchedC1Label33">'C-1'!$B$96</definedName>
    <definedName name="SchedC1Label34">'C-1'!$B$98</definedName>
    <definedName name="SchedC1Label35">'C-1'!$B$100</definedName>
    <definedName name="SchedC1Label36">'C-1'!$B$102</definedName>
    <definedName name="SchedC1Label37">'C-1'!$B$104</definedName>
    <definedName name="SchedC1Label38">'C-1'!$B$106</definedName>
    <definedName name="SchedC1Label39">'C-1'!$B$108</definedName>
    <definedName name="SchedC1Label4">'C-1'!$B$17</definedName>
    <definedName name="SchedC1Label41">'C-1'!$B$126</definedName>
    <definedName name="SchedC1Label42">'C-1'!$B$128</definedName>
    <definedName name="SchedC1Label43">'C-1'!$B$130</definedName>
    <definedName name="SchedC1Label44">'C-1'!$B$132</definedName>
    <definedName name="SchedC1Label45">'C-1'!$B$134</definedName>
    <definedName name="SchedC1Label46">'C-1'!$B$136</definedName>
    <definedName name="SchedC1Label49">'C-1'!$B$147</definedName>
    <definedName name="SchedC1Label5">'C-1'!$B$19</definedName>
    <definedName name="SchedC1Label50">'C-1'!$B$149</definedName>
    <definedName name="SchedC1Label51">'C-1'!$B$151</definedName>
    <definedName name="SchedC1Label52">'C-1'!$B$153</definedName>
    <definedName name="SchedC1Label6">'C-1'!$B$21</definedName>
    <definedName name="SchedC1Label7">'C-1'!$B$23</definedName>
    <definedName name="SchedC1Label8">'C-1'!$B$25</definedName>
    <definedName name="SchedC1Label9">'C-1'!$B$27</definedName>
    <definedName name="SchedC2AB1">'C-2'!$F$11</definedName>
    <definedName name="SchedC2AB10">'C-2'!$F$32</definedName>
    <definedName name="SchedC2AB11">'C-2'!$F$34</definedName>
    <definedName name="SchedC2AB12">'C-2'!$F$36</definedName>
    <definedName name="SchedC2AB13">'C-2'!$F$38</definedName>
    <definedName name="SchedC2AB15">'C-2'!$F$45</definedName>
    <definedName name="SchedC2AB16">'C-2'!$F$47</definedName>
    <definedName name="SchedC2AB17">'C-2'!$F$49</definedName>
    <definedName name="SchedC2AB18">'C-2'!$F$52</definedName>
    <definedName name="SchedC2AB19">'C-2'!$F$54</definedName>
    <definedName name="SchedC2AB2">'C-2'!$F$13</definedName>
    <definedName name="SchedC2AB20">'C-2'!$F$56</definedName>
    <definedName name="SchedC2AB4">'C-2'!$F$20</definedName>
    <definedName name="SchedC2AB5">'C-2'!$F$22</definedName>
    <definedName name="SchedC2AB6">'C-2'!$F$24</definedName>
    <definedName name="SchedC2AB7">'C-2'!$F$26</definedName>
    <definedName name="SchedC2AB8">'C-2'!$F$28</definedName>
    <definedName name="SchedC2AB9">'C-2'!$F$30</definedName>
    <definedName name="SchedC2Label1">'C-2'!$B$11</definedName>
    <definedName name="SchedC2Label10">'C-2'!$B$32</definedName>
    <definedName name="SchedC2Label11">'C-2'!$B$34</definedName>
    <definedName name="SchedC2Label12">'C-2'!$B$36</definedName>
    <definedName name="SchedC2Label13">'C-2'!$B$38</definedName>
    <definedName name="SchedC2Label15">'C-2'!$B$45</definedName>
    <definedName name="SchedC2Label16">'C-2'!$B$47</definedName>
    <definedName name="SchedC2Label17">'C-2'!$B$49</definedName>
    <definedName name="SchedC2Label18_1">'C-2'!$B$51</definedName>
    <definedName name="SchedC2Label18_2">'C-2'!$B$52</definedName>
    <definedName name="SchedC2Label19">'C-2'!$B$54</definedName>
    <definedName name="SchedC2Label2">'C-2'!$B$13</definedName>
    <definedName name="SchedC2Label20">'C-2'!$B$56</definedName>
    <definedName name="SchedC2Label4">'C-2'!$B$20</definedName>
    <definedName name="SchedC2Label5">'C-2'!$B$22</definedName>
    <definedName name="SchedC2Label6">'C-2'!$B$24</definedName>
    <definedName name="SchedC2Label7">'C-2'!$B$26</definedName>
    <definedName name="SchedC2Label8">'C-2'!$B$28</definedName>
    <definedName name="SchedC2Label9">'C-2'!$B$30</definedName>
    <definedName name="SchedC3AB1">'C-3'!$G$12</definedName>
    <definedName name="SchedC3AB10">'C-3'!$G$30</definedName>
    <definedName name="SchedC3AB101">'C-3'!$G$271</definedName>
    <definedName name="SchedC3AB102">'C-3'!$G$273</definedName>
    <definedName name="SchedC3AB103">'C-3'!$G$275</definedName>
    <definedName name="SchedC3AB104">'C-3'!$G$277</definedName>
    <definedName name="SchedC3AB105">'C-3'!$G$279</definedName>
    <definedName name="SchedC3AB106">'C-3'!$G$281</definedName>
    <definedName name="SchedC3AB107">'C-3'!$G$283</definedName>
    <definedName name="SchedC3AB108">'C-3'!$G$285</definedName>
    <definedName name="SchedC3AB109">'C-3'!$G$287</definedName>
    <definedName name="SchedC3AB11">'C-3'!$G$32</definedName>
    <definedName name="SchedC3AB111">'C-3'!$G$295</definedName>
    <definedName name="SchedC3AB112">'C-3'!$G$297</definedName>
    <definedName name="SchedC3AB113">'C-3'!$G$299</definedName>
    <definedName name="SchedC3AB114">'C-3'!$G$301</definedName>
    <definedName name="SchedC3AB115">'C-3'!$G$303</definedName>
    <definedName name="SchedC3AB116">'C-3'!$G$305</definedName>
    <definedName name="SchedC3AB117">'C-3'!$G$307</definedName>
    <definedName name="SchedC3AB118">'C-3'!$G$309</definedName>
    <definedName name="SchedC3AB119">'C-3'!$G$311</definedName>
    <definedName name="SchedC3AB12">'C-3'!$G$34</definedName>
    <definedName name="SchedC3AB120">'C-3'!$G$313</definedName>
    <definedName name="SchedC3AB121">'C-3'!$G$315</definedName>
    <definedName name="SchedC3AB122">'C-3'!$G$317</definedName>
    <definedName name="SchedC3AB123">'C-3'!$G$319</definedName>
    <definedName name="SchedC3AB125">'C-3'!$G$336</definedName>
    <definedName name="SchedC3AB126">'C-3'!$G$338</definedName>
    <definedName name="SchedC3AB127">'C-3'!$G$340</definedName>
    <definedName name="SchedC3AB128">'C-3'!$G$342</definedName>
    <definedName name="SchedC3AB129">'C-3'!$G$344</definedName>
    <definedName name="SchedC3AB13">'C-3'!$G$36</definedName>
    <definedName name="SchedC3AB130">'C-3'!$G$346</definedName>
    <definedName name="SchedC3AB131">'C-3'!$G$348</definedName>
    <definedName name="SchedC3AB132">'C-3'!$G$350</definedName>
    <definedName name="SchedC3AB133">'C-3'!$G$352</definedName>
    <definedName name="SchedC3AB134">'C-3'!$G$354</definedName>
    <definedName name="SchedC3AB14">'C-3'!$G$38</definedName>
    <definedName name="SchedC3AB15">'C-3'!$G$40</definedName>
    <definedName name="SchedC3AB17">'C-3'!$G$47</definedName>
    <definedName name="SchedC3AB18">'C-3'!$G$49</definedName>
    <definedName name="SchedC3AB19">'C-3'!$G$51</definedName>
    <definedName name="SchedC3AB2">'C-3'!$G$14</definedName>
    <definedName name="SchedC3AB20">'C-3'!$G$53</definedName>
    <definedName name="SchedC3AB21">'C-3'!$G$55</definedName>
    <definedName name="SchedC3AB22">'C-3'!$G$57</definedName>
    <definedName name="SchedC3AB23">'C-3'!$G$59</definedName>
    <definedName name="SchedC3AB24">'C-3'!$G$61</definedName>
    <definedName name="SchedC3AB25">'C-3'!$G$63</definedName>
    <definedName name="SchedC3AB26">'C-3'!$G$65</definedName>
    <definedName name="SchedC3AB27">'C-3'!$G$73</definedName>
    <definedName name="SchedC3AB28">'C-3'!$G$75</definedName>
    <definedName name="SchedC3AB29">'C-3'!$G$77</definedName>
    <definedName name="SchedC3AB3">'C-3'!$G$16</definedName>
    <definedName name="SchedC3AB30">'C-3'!$G$79</definedName>
    <definedName name="SchedC3AB31">'C-3'!$G$81</definedName>
    <definedName name="SchedC3AB32">'C-3'!$G$83</definedName>
    <definedName name="SchedC3AB33">'C-3'!$G$85</definedName>
    <definedName name="SchedC3AB34">'C-3'!$G$87</definedName>
    <definedName name="SchedC3AB35">'C-3'!$G$89</definedName>
    <definedName name="SchedC3AB36">'C-3'!$G$91</definedName>
    <definedName name="SchedC3AB37">'C-3'!$G$93</definedName>
    <definedName name="SchedC3AB38">'C-3'!$G$95</definedName>
    <definedName name="SchedC3AB39">'C-3'!$G$97</definedName>
    <definedName name="SchedC3AB4">'C-3'!$G$18</definedName>
    <definedName name="SchedC3AB40">'C-3'!$G$99</definedName>
    <definedName name="SchedC3AB41">'C-3'!$G$101</definedName>
    <definedName name="SchedC3AB43">'C-3'!$G$107</definedName>
    <definedName name="SchedC3AB44">'C-3'!$G$109</definedName>
    <definedName name="SchedC3AB45">'C-3'!$G$111</definedName>
    <definedName name="SchedC3AB46">'C-3'!$G$113</definedName>
    <definedName name="SchedC3AB47">'C-3'!$G$115</definedName>
    <definedName name="SchedC3AB48">'C-3'!$G$117</definedName>
    <definedName name="SchedC3AB49">'C-3'!$G$119</definedName>
    <definedName name="SchedC3AB5">'C-3'!$G$20</definedName>
    <definedName name="SchedC3AB50">'C-3'!$G$121</definedName>
    <definedName name="SchedC3AB51">'C-3'!$G$123</definedName>
    <definedName name="SchedC3AB52">'C-3'!$G$125</definedName>
    <definedName name="SchedC3AB53">'C-3'!$G$127</definedName>
    <definedName name="SchedC3AB54">'C-3'!$G$129</definedName>
    <definedName name="SchedC3AB56">'C-3'!$G$143</definedName>
    <definedName name="SchedC3AB58">'C-3'!$G$151</definedName>
    <definedName name="SchedC3AB59">'C-3'!$G$153</definedName>
    <definedName name="SchedC3AB6">'C-3'!$G$22</definedName>
    <definedName name="SchedC3AB60">'C-3'!$G$155</definedName>
    <definedName name="SchedC3AB61">'C-3'!$G$157</definedName>
    <definedName name="SchedC3AB62">'C-3'!$G$159</definedName>
    <definedName name="SchedC3AB63">'C-3'!$G$161</definedName>
    <definedName name="SchedC3AB64">'C-3'!$G$163</definedName>
    <definedName name="SchedC3AB66">'C-3'!$G$172</definedName>
    <definedName name="SchedC3AB67">'C-3'!$G$174</definedName>
    <definedName name="SchedC3AB68">'C-3'!$G$176</definedName>
    <definedName name="SchedC3AB69">'C-3'!$G$178</definedName>
    <definedName name="SchedC3AB7">'C-3'!$G$24</definedName>
    <definedName name="SchedC3AB70">'C-3'!$G$180</definedName>
    <definedName name="SchedC3AB72">'C-3'!$G$185</definedName>
    <definedName name="SchedC3AB73">'C-3'!$G$187</definedName>
    <definedName name="SchedC3AB74">'C-3'!$G$189</definedName>
    <definedName name="SchedC3AB75">'C-3'!$G$191</definedName>
    <definedName name="SchedC3AB77">'C-3'!$G$207</definedName>
    <definedName name="SchedC3AB78">'C-3'!$G$209</definedName>
    <definedName name="SchedC3AB79">'C-3'!$G$211</definedName>
    <definedName name="SchedC3AB8">'C-3'!$G$26</definedName>
    <definedName name="SchedC3AB81">'C-3'!$G$216</definedName>
    <definedName name="SchedC3AB82">'C-3'!$G$218</definedName>
    <definedName name="SchedC3AB83">'C-3'!$G$220</definedName>
    <definedName name="SchedC3AB84">'C-3'!$G$222</definedName>
    <definedName name="SchedC3AB85">'C-3'!$G$224</definedName>
    <definedName name="SchedC3AB86">'C-3'!$G$226</definedName>
    <definedName name="SchedC3AB87">'C-3'!$G$228</definedName>
    <definedName name="SchedC3AB89">'C-3'!$G$236</definedName>
    <definedName name="SchedC3AB9">'C-3'!$G$28</definedName>
    <definedName name="SchedC3AB90">'C-3'!$G$238</definedName>
    <definedName name="SchedC3AB91">'C-3'!$G$240</definedName>
    <definedName name="SchedC3AB92">'C-3'!$G$242</definedName>
    <definedName name="SchedC3AB94">'C-3'!$G$247</definedName>
    <definedName name="SchedC3AB95">'C-3'!$G$249</definedName>
    <definedName name="SchedC3AB96">'C-3'!$G$251</definedName>
    <definedName name="SchedC3AB97">'C-3'!$G$253</definedName>
    <definedName name="SchedC3AB98">'C-3'!$G$255</definedName>
    <definedName name="SchedC3AB99">'C-3'!$G$257</definedName>
    <definedName name="SchedC3Label1">'C-3'!$B$12</definedName>
    <definedName name="SchedC3Label10">'C-3'!$B$30</definedName>
    <definedName name="SchedC3Label101">'C-3'!$B$271</definedName>
    <definedName name="SchedC3Label102">'C-3'!$B$273</definedName>
    <definedName name="SchedC3Label103">'C-3'!$B$275</definedName>
    <definedName name="SchedC3Label104">'C-3'!$B$277</definedName>
    <definedName name="SchedC3Label105">'C-3'!$B$279</definedName>
    <definedName name="SchedC3Label106">'C-3'!$B$281</definedName>
    <definedName name="SchedC3Label107">'C-3'!$B$283</definedName>
    <definedName name="SchedC3Label108">'C-3'!$B$285</definedName>
    <definedName name="SchedC3Label109">'C-3'!$B$287</definedName>
    <definedName name="SchedC3Label11">'C-3'!$B$32</definedName>
    <definedName name="SchedC3Label111">'C-3'!$B$295</definedName>
    <definedName name="SchedC3Label112">'C-3'!$B$297</definedName>
    <definedName name="SchedC3Label113">'C-3'!$B$299</definedName>
    <definedName name="SchedC3Label114">'C-3'!$B$301</definedName>
    <definedName name="SchedC3Label115">'C-3'!$B$303</definedName>
    <definedName name="SchedC3Label116">'C-3'!$B$305</definedName>
    <definedName name="SchedC3Label117">'C-3'!$B$307</definedName>
    <definedName name="SchedC3Label118">'C-3'!$B$309</definedName>
    <definedName name="SchedC3Label119">'C-3'!$B$311</definedName>
    <definedName name="SchedC3Label12">'C-3'!$B$34</definedName>
    <definedName name="SchedC3Label120">'C-3'!$B$313</definedName>
    <definedName name="SchedC3Label121">'C-3'!$B$315</definedName>
    <definedName name="SchedC3Label122">'C-3'!$B$317</definedName>
    <definedName name="SchedC3Label123">'C-3'!$B$319</definedName>
    <definedName name="SchedC3Label125">'C-3'!$B$336</definedName>
    <definedName name="SchedC3Label126">'C-3'!$B$338</definedName>
    <definedName name="SchedC3Label127">'C-3'!$B$340</definedName>
    <definedName name="SchedC3Label128">'C-3'!$B$342</definedName>
    <definedName name="SchedC3Label129">'C-3'!$B$344</definedName>
    <definedName name="SchedC3Label13">'C-3'!$B$36</definedName>
    <definedName name="SchedC3Label130">'C-3'!$B$346</definedName>
    <definedName name="SchedC3Label131">'C-3'!$B$348</definedName>
    <definedName name="SchedC3Label132">'C-3'!$B$350</definedName>
    <definedName name="SchedC3Label133">'C-3'!$B$352</definedName>
    <definedName name="SchedC3Label134">'C-3'!$B$354</definedName>
    <definedName name="SchedC3Label14">'C-3'!$B$38</definedName>
    <definedName name="SchedC3Label15">'C-3'!$B$40</definedName>
    <definedName name="SchedC3Label17">'C-3'!$B$47</definedName>
    <definedName name="SchedC3Label18">'C-3'!$B$49</definedName>
    <definedName name="SchedC3Label19">'C-3'!$B$51</definedName>
    <definedName name="SchedC3Label2">'C-3'!$B$14</definedName>
    <definedName name="SchedC3Label20">'C-3'!$B$53</definedName>
    <definedName name="SchedC3Label21">'C-3'!$B$55</definedName>
    <definedName name="SchedC3Label22">'C-3'!$B$57</definedName>
    <definedName name="SchedC3Label23">'C-3'!$B$59</definedName>
    <definedName name="SchedC3Label24">'C-3'!$B$61</definedName>
    <definedName name="SchedC3Label25">'C-3'!$B$63</definedName>
    <definedName name="SchedC3Label26">'C-3'!$B$65</definedName>
    <definedName name="SchedC3Label27">'C-3'!$B$73</definedName>
    <definedName name="SchedC3Label28">'C-3'!$B$75</definedName>
    <definedName name="SchedC3Label29">'C-3'!$B$77</definedName>
    <definedName name="SchedC3Label3">'C-3'!$B$16</definedName>
    <definedName name="SchedC3Label30">'C-3'!$B$79</definedName>
    <definedName name="SchedC3Label31">'C-3'!$B$81</definedName>
    <definedName name="SchedC3Label32">'C-3'!$B$83</definedName>
    <definedName name="SchedC3Label33">'C-3'!$B$85</definedName>
    <definedName name="SchedC3Label34">'C-3'!$B$87</definedName>
    <definedName name="SchedC3Label35">'C-3'!$B$89</definedName>
    <definedName name="SchedC3Label36">'C-3'!$B$91</definedName>
    <definedName name="SchedC3Label37">'C-3'!$B$93</definedName>
    <definedName name="SchedC3Label38">'C-3'!$B$95</definedName>
    <definedName name="SchedC3Label39">'C-3'!$B$97</definedName>
    <definedName name="SchedC3Label4">'C-3'!$B$18</definedName>
    <definedName name="SchedC3Label40">'C-3'!$B$99</definedName>
    <definedName name="SchedC3Label41">'C-3'!$B$101</definedName>
    <definedName name="SchedC3Label43">'C-3'!$B$107</definedName>
    <definedName name="SchedC3Label44">'C-3'!$B$109</definedName>
    <definedName name="SchedC3Label45">'C-3'!$B$111</definedName>
    <definedName name="SchedC3Label46">'C-3'!$B$113</definedName>
    <definedName name="SchedC3Label47">'C-3'!$B$115</definedName>
    <definedName name="SchedC3Label48">'C-3'!$B$117</definedName>
    <definedName name="SchedC3Label49">'C-3'!$B$119</definedName>
    <definedName name="SchedC3Label5">'C-3'!$B$20</definedName>
    <definedName name="SchedC3Label50">'C-3'!$B$121</definedName>
    <definedName name="SchedC3Label51">'C-3'!$B$123</definedName>
    <definedName name="SchedC3Label52">'C-3'!$B$125</definedName>
    <definedName name="SchedC3Label53">'C-3'!$B$127</definedName>
    <definedName name="SchedC3Label54">'C-3'!$B$129</definedName>
    <definedName name="SchedC3Label56_1">'C-3'!$B$142</definedName>
    <definedName name="SchedC3Label56_2">'C-3'!$B$143</definedName>
    <definedName name="SchedC3Label58">'C-3'!$B$151</definedName>
    <definedName name="SchedC3Label59">'C-3'!$B$153</definedName>
    <definedName name="SchedC3Label6">'C-3'!$B$22</definedName>
    <definedName name="SchedC3Label60">'C-3'!$B$155</definedName>
    <definedName name="SchedC3Label61">'C-3'!$B$157</definedName>
    <definedName name="SchedC3Label62">'C-3'!$B$159</definedName>
    <definedName name="SchedC3Label63">'C-3'!$B$161</definedName>
    <definedName name="SchedC3Label64">'C-3'!$B$163</definedName>
    <definedName name="SchedC3Label66">'C-3'!$B$172</definedName>
    <definedName name="SchedC3Label67">'C-3'!$B$174</definedName>
    <definedName name="SchedC3Label68">'C-3'!$B$176</definedName>
    <definedName name="SchedC3Label69">'C-3'!$B$178</definedName>
    <definedName name="SchedC3Label7">'C-3'!$B$24</definedName>
    <definedName name="SchedC3Label70">'C-3'!$B$180</definedName>
    <definedName name="SchedC3Label72">'C-3'!$B$185</definedName>
    <definedName name="SchedC3Label73">'C-3'!$B$187</definedName>
    <definedName name="SchedC3Label74">'C-3'!$B$189</definedName>
    <definedName name="SchedC3Label75">'C-3'!$B$191</definedName>
    <definedName name="SchedC3Label77">'C-3'!$B$207</definedName>
    <definedName name="SchedC3Label78">'C-3'!$B$209</definedName>
    <definedName name="SchedC3Label79">'C-3'!$B$211</definedName>
    <definedName name="SchedC3Label8">'C-3'!$B$26</definedName>
    <definedName name="SchedC3Label81">'C-3'!$B$216</definedName>
    <definedName name="SchedC3Label82">'C-3'!$B$218</definedName>
    <definedName name="SchedC3Label83">'C-3'!$B$220</definedName>
    <definedName name="SchedC3Label84">'C-3'!$B$222</definedName>
    <definedName name="SchedC3Label85">'C-3'!$B$224</definedName>
    <definedName name="SchedC3Label86">'C-3'!$B$226</definedName>
    <definedName name="SchedC3Label87">'C-3'!$B$228</definedName>
    <definedName name="SchedC3Label89">'C-3'!$B$236</definedName>
    <definedName name="SchedC3Label9">'C-3'!$B$28</definedName>
    <definedName name="SchedC3Label90">'C-3'!$B$238</definedName>
    <definedName name="SchedC3Label91">'C-3'!$B$240</definedName>
    <definedName name="SchedC3Label92">'C-3'!$B$242</definedName>
    <definedName name="SchedC3Label94">'C-3'!$B$247</definedName>
    <definedName name="SchedC3Label95">'C-3'!$B$249</definedName>
    <definedName name="SchedC3Label96">'C-3'!$B$251</definedName>
    <definedName name="SchedC3Label97">'C-3'!$B$253</definedName>
    <definedName name="SchedC3Label98">'C-3'!$B$255</definedName>
    <definedName name="SchedC3Label99">'C-3'!$B$257</definedName>
    <definedName name="SchedC3PPD1">'C-3'!$H$12</definedName>
    <definedName name="SchedC3PPD10">'C-3'!$H$30</definedName>
    <definedName name="SchedC3PPD101">'C-3'!$H$271</definedName>
    <definedName name="SchedC3PPD102">'C-3'!$H$273</definedName>
    <definedName name="SchedC3PPD103">'C-3'!$H$275</definedName>
    <definedName name="SchedC3PPD104">'C-3'!$H$277</definedName>
    <definedName name="SchedC3PPD105">'C-3'!$H$279</definedName>
    <definedName name="SchedC3PPD106">'C-3'!$H$281</definedName>
    <definedName name="SchedC3PPD107">'C-3'!$H$283</definedName>
    <definedName name="SchedC3PPD108">'C-3'!$H$285</definedName>
    <definedName name="SchedC3PPD109">'C-3'!$H$287</definedName>
    <definedName name="SchedC3PPD11">'C-3'!$H$32</definedName>
    <definedName name="SchedC3PPD111">'C-3'!$H$295</definedName>
    <definedName name="SchedC3PPD112">'C-3'!$H$297</definedName>
    <definedName name="SchedC3PPD113">'C-3'!$H$299</definedName>
    <definedName name="SchedC3PPD114">'C-3'!$H$301</definedName>
    <definedName name="SchedC3PPD115">'C-3'!$H$303</definedName>
    <definedName name="SchedC3PPD116">'C-3'!$H$305</definedName>
    <definedName name="SchedC3PPD117">'C-3'!$H$307</definedName>
    <definedName name="SchedC3PPD118">'C-3'!$H$309</definedName>
    <definedName name="SchedC3PPD119">'C-3'!$H$311</definedName>
    <definedName name="SchedC3PPD12">'C-3'!$H$34</definedName>
    <definedName name="SchedC3PPD120">'C-3'!$H$313</definedName>
    <definedName name="SchedC3PPD121">'C-3'!$H$315</definedName>
    <definedName name="SchedC3PPD122">'C-3'!$H$317</definedName>
    <definedName name="SchedC3PPD123">'C-3'!$H$319</definedName>
    <definedName name="SchedC3PPD125">'C-3'!$H$336</definedName>
    <definedName name="SchedC3PPD126">'C-3'!$H$338</definedName>
    <definedName name="SchedC3PPD127">'C-3'!$H$340</definedName>
    <definedName name="SchedC3PPD128">'C-3'!$H$342</definedName>
    <definedName name="SchedC3PPD129">'C-3'!$H$344</definedName>
    <definedName name="SchedC3PPD13">'C-3'!$H$36</definedName>
    <definedName name="SchedC3PPD130">'C-3'!$H$346</definedName>
    <definedName name="SchedC3PPD131">'C-3'!$H$348</definedName>
    <definedName name="SchedC3PPD132">'C-3'!$H$350</definedName>
    <definedName name="SchedC3PPD133">'C-3'!$H$352</definedName>
    <definedName name="SchedC3PPD134">'C-3'!$H$354</definedName>
    <definedName name="SchedC3PPD14">'C-3'!$H$38</definedName>
    <definedName name="SchedC3PPD15">'C-3'!$H$40</definedName>
    <definedName name="SchedC3PPD17">'C-3'!$H$47</definedName>
    <definedName name="SchedC3PPD18">'C-3'!$H$49</definedName>
    <definedName name="SchedC3PPd19">'C-3'!$H$51</definedName>
    <definedName name="SchedC3PPD2">'C-3'!$H$14</definedName>
    <definedName name="SchedC3PPD20">'C-3'!$H$53</definedName>
    <definedName name="SchedC3PPD21">'C-3'!$H$55</definedName>
    <definedName name="SchedC3PPD22">'C-3'!$H$57</definedName>
    <definedName name="SchedC3PPD23">'C-3'!$H$59</definedName>
    <definedName name="SchedC3PPD24">'C-3'!$H$61</definedName>
    <definedName name="SchedC3PPD25">'C-3'!$H$63</definedName>
    <definedName name="SchedC3PPD26">'C-3'!$H$65</definedName>
    <definedName name="SchedC3PPD27">'C-3'!$H$73</definedName>
    <definedName name="SchedC3PPD28">'C-3'!$H$75</definedName>
    <definedName name="SchedC3PPD29">'C-3'!$H$77</definedName>
    <definedName name="SchedC3PPD3">'C-3'!$H$16</definedName>
    <definedName name="SchedC3PPD30">'C-3'!$H$79</definedName>
    <definedName name="SchedC3PPD31">'C-3'!$H$81</definedName>
    <definedName name="SchedC3PPD32">'C-3'!$H$83</definedName>
    <definedName name="SchedC3PPD33">'C-3'!$H$85</definedName>
    <definedName name="SchedC3PPD34">'C-3'!$H$87</definedName>
    <definedName name="SchedC3PPD35">'C-3'!$H$89</definedName>
    <definedName name="SchedC3PPD36">'C-3'!$H$91</definedName>
    <definedName name="SchedC3PPD37">'C-3'!$H$93</definedName>
    <definedName name="SchedC3PPD38">'C-3'!$H$95</definedName>
    <definedName name="SchedC3PPD39">'C-3'!$H$97</definedName>
    <definedName name="SchedC3PPD4">'C-3'!$H$18</definedName>
    <definedName name="SchedC3PPD40">'C-3'!$H$99</definedName>
    <definedName name="SchedC3PPD41">'C-3'!$H$101</definedName>
    <definedName name="SchedC3PPD43">'C-3'!$H$107</definedName>
    <definedName name="SchedC3PPD44">'C-3'!$H$109</definedName>
    <definedName name="SchedC3PPD45">'C-3'!$H$111</definedName>
    <definedName name="SchedC3PPD46">'C-3'!$H$113</definedName>
    <definedName name="SchedC3PPD47">'C-3'!$H$115</definedName>
    <definedName name="SchedC3PPD48">'C-3'!$H$117</definedName>
    <definedName name="SchedC3PPD49">'C-3'!$H$119</definedName>
    <definedName name="SchedC3PPD5">'C-3'!$H$20</definedName>
    <definedName name="SchedC3PPD50">'C-3'!$H$121</definedName>
    <definedName name="SchedC3PPD51">'C-3'!$H$123</definedName>
    <definedName name="SchedC3PPD52">'C-3'!$H$125</definedName>
    <definedName name="SchedC3PPD53">'C-3'!$H$127</definedName>
    <definedName name="SchedC3PPD54">'C-3'!$H$129</definedName>
    <definedName name="SchedC3PPD56">'C-3'!$H$143</definedName>
    <definedName name="SchedC3PPD58">'C-3'!$H$151</definedName>
    <definedName name="SchedC3PPD59">'C-3'!$H$153</definedName>
    <definedName name="SchedC3PPD6">'C-3'!$H$22</definedName>
    <definedName name="SchedC3PPD60">'C-3'!$H$155</definedName>
    <definedName name="SchedC3PPD61">'C-3'!$H$157</definedName>
    <definedName name="SchedC3PPD62">'C-3'!$H$159</definedName>
    <definedName name="SchedC3PPD63">'C-3'!$H$161</definedName>
    <definedName name="SchedC3PPD64">'C-3'!$H$163</definedName>
    <definedName name="SchedC3PPD66">'C-3'!$H$172</definedName>
    <definedName name="SchedC3PPD67">'C-3'!$H$174</definedName>
    <definedName name="SchedC3PPD68">'C-3'!$H$176</definedName>
    <definedName name="SchedC3PPD69">'C-3'!$H$178</definedName>
    <definedName name="SchedC3PPD7">'C-3'!$H$24</definedName>
    <definedName name="SchedC3PPD70">'C-3'!$H$180</definedName>
    <definedName name="SchedC3PPD72">'C-3'!$H$185</definedName>
    <definedName name="SchedC3PPD73">'C-3'!$H$187</definedName>
    <definedName name="SchedC3PPD74">'C-3'!$H$189</definedName>
    <definedName name="SchedC3PPD75">'C-3'!$H$191</definedName>
    <definedName name="SchedC3PPD77">'C-3'!$H$207</definedName>
    <definedName name="SchedC3PPD78">'C-3'!$H$209</definedName>
    <definedName name="SchedC3PPD79">'C-3'!$H$211</definedName>
    <definedName name="SchedC3PPD8">'C-3'!$H$26</definedName>
    <definedName name="SchedC3PPD81">'C-3'!$H$216</definedName>
    <definedName name="SchedC3PPD82">'C-3'!$H$218</definedName>
    <definedName name="SchedC3PPD83">'C-3'!$H$220</definedName>
    <definedName name="SchedC3PPD84">'C-3'!$H$222</definedName>
    <definedName name="SchedC3PPD85">'C-3'!$H$224</definedName>
    <definedName name="SchedC3PPD86">'C-3'!$H$226</definedName>
    <definedName name="SchedC3PPD87">'C-3'!$H$228</definedName>
    <definedName name="SchedC3PPD89">'C-3'!$H$236</definedName>
    <definedName name="SchedC3PPD9">'C-3'!$H$28</definedName>
    <definedName name="SchedC3PPD90">'C-3'!$H$238</definedName>
    <definedName name="SchedC3PPD91">'C-3'!$H$240</definedName>
    <definedName name="SchedC3PPD92">'C-3'!$H$242</definedName>
    <definedName name="SchedC3PPD94">'C-3'!$H$247</definedName>
    <definedName name="SchedC3PPD95">'C-3'!$H$249</definedName>
    <definedName name="SchedC3PPD96">'C-3'!$H$251</definedName>
    <definedName name="SchedC3PPD97">'C-3'!$H$253</definedName>
    <definedName name="SchedC3PPD98">'C-3'!$H$255</definedName>
    <definedName name="SchedC3PPD99">'C-3'!$H$257</definedName>
    <definedName name="SchedCSAB126">'C-3'!$G$338</definedName>
    <definedName name="TotalEmpBen">'C-3'!$D$166</definedName>
    <definedName name="TotalMedicaidDays" localSheetId="20">'audit B'!$H$50</definedName>
    <definedName name="TotalMedicaidDays">'B'!$H$50</definedName>
    <definedName name="TotalOperCosts">'C-3'!$D$146</definedName>
    <definedName name="TotalPatientDays" localSheetId="20">'audit B'!$E$50</definedName>
    <definedName name="TotalPatientDays">'B'!$E$50</definedName>
    <definedName name="VentCareDays" localSheetId="20">'audit B'!$E$44</definedName>
    <definedName name="VentCareDays">'B'!$E$44</definedName>
    <definedName name="VentMedicaidDays" localSheetId="20">'audit B'!$H$44</definedName>
    <definedName name="VentMedicaidDays">'B'!$H$44</definedName>
    <definedName name="version">'Variables'!$B$10</definedName>
  </definedNames>
  <calcPr fullCalcOnLoad="1"/>
</workbook>
</file>

<file path=xl/comments17.xml><?xml version="1.0" encoding="utf-8"?>
<comments xmlns="http://schemas.openxmlformats.org/spreadsheetml/2006/main">
  <authors>
    <author>Anthem Insurance Inc.</author>
  </authors>
  <commentList>
    <comment ref="D1" authorId="0">
      <text>
        <r>
          <rPr>
            <sz val="12"/>
            <rFont val="Tahoma"/>
            <family val="2"/>
          </rPr>
          <t>No entry on this page.</t>
        </r>
      </text>
    </comment>
  </commentList>
</comments>
</file>

<file path=xl/comments18.xml><?xml version="1.0" encoding="utf-8"?>
<comments xmlns="http://schemas.openxmlformats.org/spreadsheetml/2006/main">
  <authors>
    <author>Anthem Insurance Inc.</author>
  </authors>
  <commentList>
    <comment ref="D2" authorId="0">
      <text>
        <r>
          <rPr>
            <sz val="11"/>
            <rFont val="Tahoma"/>
            <family val="2"/>
          </rPr>
          <t>No Entry on this page.</t>
        </r>
      </text>
    </comment>
  </commentList>
</comments>
</file>

<file path=xl/comments19.xml><?xml version="1.0" encoding="utf-8"?>
<comments xmlns="http://schemas.openxmlformats.org/spreadsheetml/2006/main">
  <authors>
    <author>Anthem Insurance Inc.</author>
  </authors>
  <commentList>
    <comment ref="D1" authorId="0">
      <text>
        <r>
          <rPr>
            <sz val="11"/>
            <rFont val="Tahoma"/>
            <family val="2"/>
          </rPr>
          <t>No entry on this page.</t>
        </r>
      </text>
    </comment>
  </commentList>
</comments>
</file>

<file path=xl/comments25.xml><?xml version="1.0" encoding="utf-8"?>
<comments xmlns="http://schemas.openxmlformats.org/spreadsheetml/2006/main">
  <authors>
    <author>AdkinsBr</author>
  </authors>
  <commentList>
    <comment ref="E7" authorId="0">
      <text>
        <r>
          <rPr>
            <b/>
            <sz val="10"/>
            <rFont val="Tahoma"/>
            <family val="2"/>
          </rPr>
          <t>AdkinsBr:</t>
        </r>
        <r>
          <rPr>
            <sz val="10"/>
            <rFont val="Tahoma"/>
            <family val="2"/>
          </rPr>
          <t xml:space="preserve">
</t>
        </r>
        <r>
          <rPr>
            <b/>
            <sz val="12"/>
            <color indexed="12"/>
            <rFont val="Tahoma"/>
            <family val="2"/>
          </rPr>
          <t xml:space="preserve">Input the days per month directly from the CRS Report (Machine Listing)
</t>
        </r>
      </text>
    </comment>
  </commentList>
</comments>
</file>

<file path=xl/sharedStrings.xml><?xml version="1.0" encoding="utf-8"?>
<sst xmlns="http://schemas.openxmlformats.org/spreadsheetml/2006/main" count="1685" uniqueCount="834">
  <si>
    <t>Audited Financial Statements (if applicable) (1 copy)</t>
  </si>
  <si>
    <t>Medicare Cost Report (if applicable) (1 copy)</t>
  </si>
  <si>
    <t>Home Office Cost Report (if applicable) (1 copy)</t>
  </si>
  <si>
    <t>PART II.  SETTLEMENT REPORT IF APPLICABLE</t>
  </si>
  <si>
    <t xml:space="preserve">PART III.  INDEX OF WORKSHEETS FOR SUBMISSION </t>
  </si>
  <si>
    <t>1</t>
  </si>
  <si>
    <t>2</t>
  </si>
  <si>
    <t>5</t>
  </si>
  <si>
    <t>Worksheet Number</t>
  </si>
  <si>
    <t>Page Number</t>
  </si>
  <si>
    <t>WORKSHEET TITLE</t>
  </si>
  <si>
    <t>Purpose of the Sheet</t>
  </si>
  <si>
    <t>Worksheet Completed (Yes or N/A)</t>
  </si>
  <si>
    <t>Instruct</t>
  </si>
  <si>
    <t>Checklist</t>
  </si>
  <si>
    <t>Checklist &amp; Index</t>
  </si>
  <si>
    <t>Budget</t>
  </si>
  <si>
    <t>Adj.</t>
  </si>
  <si>
    <t>Factor</t>
  </si>
  <si>
    <t>Retro</t>
  </si>
  <si>
    <t>Payment</t>
  </si>
  <si>
    <t>Tax</t>
  </si>
  <si>
    <t>Credit</t>
  </si>
  <si>
    <t>PART IV -- COMPUTATION OF FACILITY SPECIFIC HEALTH CARE FLOOR</t>
  </si>
  <si>
    <t>PART III -- COMPUTATION OF DIRECT HEALTH CARE PAYMENTS</t>
  </si>
  <si>
    <t>FISCAL AGENT ADJUSTMENTS</t>
  </si>
  <si>
    <t>(7)</t>
  </si>
  <si>
    <t>(8)</t>
  </si>
  <si>
    <t>Direct Care</t>
  </si>
  <si>
    <t>(2)*(3)*(4)</t>
  </si>
  <si>
    <t>28-30</t>
  </si>
  <si>
    <t>31</t>
  </si>
  <si>
    <t>23</t>
  </si>
  <si>
    <t>24</t>
  </si>
  <si>
    <t>G-1</t>
  </si>
  <si>
    <t>25</t>
  </si>
  <si>
    <t>Direct Health Care Cost Adjustment</t>
  </si>
  <si>
    <t>Determines whether the provider has met the requirements of the Nevada Medicaid program related to direct care costs.</t>
  </si>
  <si>
    <t>26</t>
  </si>
  <si>
    <t xml:space="preserve"> </t>
  </si>
  <si>
    <t>PROVIDER NAME:</t>
  </si>
  <si>
    <t>ADDRESS:</t>
  </si>
  <si>
    <t>PROVIDER NUMBER:</t>
  </si>
  <si>
    <t>COST REPORT PERIOD:</t>
  </si>
  <si>
    <t>Check One:</t>
  </si>
  <si>
    <t xml:space="preserve">FROM: </t>
  </si>
  <si>
    <t>Manual Submission</t>
  </si>
  <si>
    <t xml:space="preserve">TO: </t>
  </si>
  <si>
    <t>Electronic Submission</t>
  </si>
  <si>
    <t>PLEASE READ CAREFULLY BEFORE INPUTTING DATA TO THE FORMS</t>
  </si>
  <si>
    <t>1.</t>
  </si>
  <si>
    <t>After entering data into the forms, save the completed forms under a new file name.</t>
  </si>
  <si>
    <t>2.</t>
  </si>
  <si>
    <t>Reuse this file to complete a report and file for each nursing home for which you are responsible.</t>
  </si>
  <si>
    <t>3.</t>
  </si>
  <si>
    <t>self calculating.  These fields have been protected to prevent changes from being made.</t>
  </si>
  <si>
    <t>4.</t>
  </si>
  <si>
    <t>Print and submit a hard copy of each cost report package by the due date to:</t>
  </si>
  <si>
    <t>5.</t>
  </si>
  <si>
    <t>checklist and submit it with the rest of the schedules.</t>
  </si>
  <si>
    <t>6.</t>
  </si>
  <si>
    <t xml:space="preserve">Do not add or delete lines and/or columns or modify any form.  The schedules contain "other" </t>
  </si>
  <si>
    <t>lines that can be used to report data that does not fit into an existing line description.</t>
  </si>
  <si>
    <t>[    ]     Audited</t>
  </si>
  <si>
    <t>[    ]    Initial Report</t>
  </si>
  <si>
    <t>[    ]     Desk Reviewed</t>
  </si>
  <si>
    <t>[    ]    Final Report</t>
  </si>
  <si>
    <t>[    ]    Re-opened</t>
  </si>
  <si>
    <t>Date Received:</t>
  </si>
  <si>
    <t>PART I.  CHECK THE APPROPRIATE LINE FOR EACH REPORT SUBMITTED:</t>
  </si>
  <si>
    <t>Medicaid Cost Report (2 copies)</t>
  </si>
  <si>
    <t>Diskette for electronic filing (see instructions)</t>
  </si>
  <si>
    <t>Trial Balance (1 copy)</t>
  </si>
  <si>
    <t>Adjusting Journal Entries (1 copy)</t>
  </si>
  <si>
    <t>General Ledger Detail (see instructions)</t>
  </si>
  <si>
    <t>Reconciliation of general ledger accounts to cost report line numbers (1 copy)</t>
  </si>
  <si>
    <t>regulations.  All supporting records for the expenses recorded have been retained as required by state law and</t>
  </si>
  <si>
    <t>will be made available to auditors upon request.</t>
  </si>
  <si>
    <t>Date</t>
  </si>
  <si>
    <t>Signature of Officer or Administrator of Provider</t>
  </si>
  <si>
    <t>Type or Print Individual's Name</t>
  </si>
  <si>
    <t>Title</t>
  </si>
  <si>
    <t xml:space="preserve"> (1)</t>
  </si>
  <si>
    <t xml:space="preserve"> (2)</t>
  </si>
  <si>
    <t xml:space="preserve"> (3)</t>
  </si>
  <si>
    <t xml:space="preserve">  (4)</t>
  </si>
  <si>
    <t xml:space="preserve"> (5)</t>
  </si>
  <si>
    <t>Non</t>
  </si>
  <si>
    <t xml:space="preserve">Medicaid </t>
  </si>
  <si>
    <t>Medicaid</t>
  </si>
  <si>
    <t>Certified</t>
  </si>
  <si>
    <t>Total</t>
  </si>
  <si>
    <t>BEDS AVAILABLE</t>
  </si>
  <si>
    <t>Beginning of Period</t>
  </si>
  <si>
    <t>Increase (Decrease) Effective</t>
  </si>
  <si>
    <t>End of Period</t>
  </si>
  <si>
    <t>Increase</t>
  </si>
  <si>
    <t>From</t>
  </si>
  <si>
    <t>(Decrease)</t>
  </si>
  <si>
    <t>Beginning</t>
  </si>
  <si>
    <t>Provides a checklist for submission and lists all the sheets in the file, briefly stating the purpose of each sheet.</t>
  </si>
  <si>
    <t>A</t>
  </si>
  <si>
    <t>Provider Information and Certification</t>
  </si>
  <si>
    <t>Contains provider contact information and provider certification.  Signature required for timely submission.</t>
  </si>
  <si>
    <t>B</t>
  </si>
  <si>
    <t>Fiscal Statistical Data</t>
  </si>
  <si>
    <t>Reports beds available and bed days by level of care.</t>
  </si>
  <si>
    <t>C-1</t>
  </si>
  <si>
    <t>Balance Sheet</t>
  </si>
  <si>
    <t>Reports the financial position of the provider at the end of the cost report period.</t>
  </si>
  <si>
    <t>C-2</t>
  </si>
  <si>
    <t>Revenues</t>
  </si>
  <si>
    <t xml:space="preserve">Reports revenues for the fiscal period. </t>
  </si>
  <si>
    <t>C-3</t>
  </si>
  <si>
    <t>Trial Balance of Expenses</t>
  </si>
  <si>
    <t>Reports providers expenses incurred by category during the fiscal period and adjustments made to arrive at allowable costs and per patient day costs.</t>
  </si>
  <si>
    <t>D-1</t>
  </si>
  <si>
    <t>Expense Adjustments</t>
  </si>
  <si>
    <t>Provider adjustments to expenses by cost center.</t>
  </si>
  <si>
    <t>D-2</t>
  </si>
  <si>
    <t>Adjustments and Reclassifications</t>
  </si>
  <si>
    <t>Details the adjustments and reclassifications made by the provider.</t>
  </si>
  <si>
    <t>D-3</t>
  </si>
  <si>
    <t>Cost of Services from Related Organizations</t>
  </si>
  <si>
    <t>Provider identification of and adjustments to transactions with related parties.</t>
  </si>
  <si>
    <t>E-1</t>
  </si>
  <si>
    <t>Allocation of Employee Benefit Costs</t>
  </si>
  <si>
    <t>Allocates employee benefit costs based on gross salaries charged to various cost centers</t>
  </si>
  <si>
    <t>E-2</t>
  </si>
  <si>
    <t>Allocation of Operating Costs</t>
  </si>
  <si>
    <t>E-3</t>
  </si>
  <si>
    <t>21</t>
  </si>
  <si>
    <t>Allocation of Capital Costs</t>
  </si>
  <si>
    <t>Allocates capital costs based on patient days for cost centers identified on worksheet B - used only for cost report summary.</t>
  </si>
  <si>
    <t>22</t>
  </si>
  <si>
    <t>TOTAL CURRENT LIABILITIES</t>
  </si>
  <si>
    <t>LONG-TERM LIABILITIES</t>
  </si>
  <si>
    <t>41.</t>
  </si>
  <si>
    <t>Mortgage Payable</t>
  </si>
  <si>
    <t>42.</t>
  </si>
  <si>
    <t>Notes Payable</t>
  </si>
  <si>
    <t>43.</t>
  </si>
  <si>
    <t>Unsecured Loans</t>
  </si>
  <si>
    <t>44.</t>
  </si>
  <si>
    <t>Other Long-Term Liabilities (Identify)</t>
  </si>
  <si>
    <t>45.</t>
  </si>
  <si>
    <t>46.</t>
  </si>
  <si>
    <t>47.</t>
  </si>
  <si>
    <t>TOTAL LONG-TERM LIABILITIES</t>
  </si>
  <si>
    <t>48.</t>
  </si>
  <si>
    <t>TOTAL LIABILITIES</t>
  </si>
  <si>
    <t>CAPITAL</t>
  </si>
  <si>
    <t>49.</t>
  </si>
  <si>
    <t>Capital</t>
  </si>
  <si>
    <t>50.</t>
  </si>
  <si>
    <t>51.</t>
  </si>
  <si>
    <t>52.</t>
  </si>
  <si>
    <t>53.</t>
  </si>
  <si>
    <t>TOTAL CAPITAL</t>
  </si>
  <si>
    <t>54.</t>
  </si>
  <si>
    <t>TOTAL LIABILITIES AND CAPITAL</t>
  </si>
  <si>
    <t>55.</t>
  </si>
  <si>
    <t>ROUTINE CHARGES</t>
  </si>
  <si>
    <t>Routine Charges</t>
  </si>
  <si>
    <t>H</t>
  </si>
  <si>
    <t>27</t>
  </si>
  <si>
    <t>Cost Report Summary</t>
  </si>
  <si>
    <t>Summarizes the level of care costs and compares to payment received for informational purposes only.</t>
  </si>
  <si>
    <t xml:space="preserve">Federal Employer I.D. #: </t>
  </si>
  <si>
    <t xml:space="preserve">Licensed Administrator's Name: </t>
  </si>
  <si>
    <t xml:space="preserve">Facility Phone Number: </t>
  </si>
  <si>
    <t xml:space="preserve">Facility Fax Number: </t>
  </si>
  <si>
    <t xml:space="preserve">Name of Person or Firm Preparing This Report: </t>
  </si>
  <si>
    <t xml:space="preserve">Contact Person Regarding This Report: </t>
  </si>
  <si>
    <t xml:space="preserve">Contact Phone Number: </t>
  </si>
  <si>
    <t xml:space="preserve">E-MAIL Address for Contact Person(s): </t>
  </si>
  <si>
    <t>TYPE OF CONTROL (Check one)</t>
  </si>
  <si>
    <t>Not for</t>
  </si>
  <si>
    <t>Church</t>
  </si>
  <si>
    <t>Profit</t>
  </si>
  <si>
    <t>Government</t>
  </si>
  <si>
    <t>Other</t>
  </si>
  <si>
    <t>Individual</t>
  </si>
  <si>
    <t>Proprietary</t>
  </si>
  <si>
    <t>Corporation</t>
  </si>
  <si>
    <t>Partnership</t>
  </si>
  <si>
    <t>MISREPRESENTATION  OR  FALSIFICATION  OF  ANY  INFORMATION  CONTAINED  IN  THE  COST</t>
  </si>
  <si>
    <t xml:space="preserve">REPORT MAY BE  PUNISHABLE  BY  CRIMINAL,  CIVIL  AND  ADMINISTRATIVE  ACTION,  FINE </t>
  </si>
  <si>
    <t xml:space="preserve">AND/OR IMPRISONMENT UNDER  STATE OR FEDERAL  LAW.   </t>
  </si>
  <si>
    <t xml:space="preserve"> CERTIFICATION BY OFFICER OR ADMINISTRATOR OF PROVIDER(S)</t>
  </si>
  <si>
    <t>I HEREBY CERTIFY that I have read the above statement and that I have examined the accompanying</t>
  </si>
  <si>
    <t>and that to the best of my knowledge and belief, it is a true, correct and complete statement prepared from</t>
  </si>
  <si>
    <t>the books and records of the provider in accordance with applicable instructions, except as noted. I further</t>
  </si>
  <si>
    <t>certify that I am familiar with the laws and regulations regarding the provision of health care services for Title XIX</t>
  </si>
  <si>
    <t>patients, and that the services identified in this cost report were provided in compliance with such laws and</t>
  </si>
  <si>
    <t>Real Estate Taxes</t>
  </si>
  <si>
    <t>Minor Equipment Expense</t>
  </si>
  <si>
    <t>Storage</t>
  </si>
  <si>
    <t>Allocation of Employee Benefit Costs (E-1)</t>
  </si>
  <si>
    <t>TOTAL OTHER OPERATING EXPENSES</t>
  </si>
  <si>
    <t>Nursing Supplies</t>
  </si>
  <si>
    <t>Oxygen Expense</t>
  </si>
  <si>
    <t>Recreational Supplies</t>
  </si>
  <si>
    <t>Utilization Review Fees</t>
  </si>
  <si>
    <t>Medical Director</t>
  </si>
  <si>
    <t>Pharmaceutical Consultant</t>
  </si>
  <si>
    <t>Social Service/Activities Consultant</t>
  </si>
  <si>
    <t>Nurses Aide Training Cost</t>
  </si>
  <si>
    <t>Patient Transportation</t>
  </si>
  <si>
    <t>56.</t>
  </si>
  <si>
    <t>Allocation of Operating Costs to Other</t>
  </si>
  <si>
    <t xml:space="preserve">     Cost Centers (Worksheet E-2)</t>
  </si>
  <si>
    <t>57.</t>
  </si>
  <si>
    <t>TOTAL OPERATING COSTS</t>
  </si>
  <si>
    <t>EMPLOYEE BENEFIT COST CENTER:</t>
  </si>
  <si>
    <t>58.</t>
  </si>
  <si>
    <t>Period</t>
  </si>
  <si>
    <t>Total Days in the period</t>
  </si>
  <si>
    <t>Total Bed Days Available</t>
  </si>
  <si>
    <t xml:space="preserve">  Nevada</t>
  </si>
  <si>
    <t>Nevada</t>
  </si>
  <si>
    <t xml:space="preserve"> Nevada</t>
  </si>
  <si>
    <t>Patient</t>
  </si>
  <si>
    <t xml:space="preserve">  Medicaid</t>
  </si>
  <si>
    <t xml:space="preserve"> Medicaid</t>
  </si>
  <si>
    <t>Days</t>
  </si>
  <si>
    <t xml:space="preserve">  Days</t>
  </si>
  <si>
    <t xml:space="preserve">  Participation</t>
  </si>
  <si>
    <t>LEVELS OF CARE</t>
  </si>
  <si>
    <t>7.</t>
  </si>
  <si>
    <t>8.</t>
  </si>
  <si>
    <t>9.</t>
  </si>
  <si>
    <t>Other (Identify)</t>
  </si>
  <si>
    <t>10.</t>
  </si>
  <si>
    <t>Totals</t>
  </si>
  <si>
    <t>11.</t>
  </si>
  <si>
    <t>Percentage of Occupancy</t>
  </si>
  <si>
    <t>General</t>
  </si>
  <si>
    <t>Provider</t>
  </si>
  <si>
    <t>Fiscal Agent</t>
  </si>
  <si>
    <t>Adjusted</t>
  </si>
  <si>
    <t>Ledger</t>
  </si>
  <si>
    <t>Adjustments</t>
  </si>
  <si>
    <t>Balance</t>
  </si>
  <si>
    <t>CURRENT ASSETS</t>
  </si>
  <si>
    <t>Cash on Hand &amp; in Banks</t>
  </si>
  <si>
    <t>Accounts Receivable</t>
  </si>
  <si>
    <t>Notes Receivable</t>
  </si>
  <si>
    <t>Other Receivables</t>
  </si>
  <si>
    <t>Less:  Allowance for Uncollectables</t>
  </si>
  <si>
    <t>Inventory</t>
  </si>
  <si>
    <t>Prepaid Expenses</t>
  </si>
  <si>
    <t>Other Current Assets (Identify)</t>
  </si>
  <si>
    <t>TOTAL CURRENT ASSETS</t>
  </si>
  <si>
    <t>OTHER ASSETS</t>
  </si>
  <si>
    <t>Investments</t>
  </si>
  <si>
    <t>12.</t>
  </si>
  <si>
    <t>13.</t>
  </si>
  <si>
    <t>Due From Owners/Officers</t>
  </si>
  <si>
    <t>14.</t>
  </si>
  <si>
    <t>Deferred Charge - Virtual Purchase</t>
  </si>
  <si>
    <t>15.</t>
  </si>
  <si>
    <t>16.</t>
  </si>
  <si>
    <t>TOTAL OTHER ASSETS</t>
  </si>
  <si>
    <t>FIXED ASSETS</t>
  </si>
  <si>
    <t>17.</t>
  </si>
  <si>
    <t>Land</t>
  </si>
  <si>
    <t>18.</t>
  </si>
  <si>
    <t>Land Improvements</t>
  </si>
  <si>
    <t>19.</t>
  </si>
  <si>
    <t>Buildings</t>
  </si>
  <si>
    <t>20.</t>
  </si>
  <si>
    <t>Building Equipment</t>
  </si>
  <si>
    <t>21.</t>
  </si>
  <si>
    <t>Leasehold Improvements</t>
  </si>
  <si>
    <t>22.</t>
  </si>
  <si>
    <t>Major Movable Equipment</t>
  </si>
  <si>
    <t>23.</t>
  </si>
  <si>
    <t>Automobiles &amp; Trucks</t>
  </si>
  <si>
    <t>24.</t>
  </si>
  <si>
    <t>Purchased Leases</t>
  </si>
  <si>
    <t>25.</t>
  </si>
  <si>
    <t>Less:  Accumulated Depreciation</t>
  </si>
  <si>
    <t>26.</t>
  </si>
  <si>
    <t>Minor Equipment Non-Depreciable</t>
  </si>
  <si>
    <t>27.</t>
  </si>
  <si>
    <t>28.</t>
  </si>
  <si>
    <t>29.</t>
  </si>
  <si>
    <t>30.</t>
  </si>
  <si>
    <t>TOTAL FIXED ASSETS</t>
  </si>
  <si>
    <t>31.</t>
  </si>
  <si>
    <t>TOTAL ASSETS</t>
  </si>
  <si>
    <t>CURRENT LIABILITIES</t>
  </si>
  <si>
    <t>32.</t>
  </si>
  <si>
    <t>Accounts Payable</t>
  </si>
  <si>
    <t>33.</t>
  </si>
  <si>
    <t>Salaries, Wages &amp; Fees Payable</t>
  </si>
  <si>
    <t>34.</t>
  </si>
  <si>
    <t>Payroll Taxes Payable</t>
  </si>
  <si>
    <t>35.</t>
  </si>
  <si>
    <t>Notes &amp; Loans Payable (Short Term)</t>
  </si>
  <si>
    <t>36.</t>
  </si>
  <si>
    <t>Deferred Income</t>
  </si>
  <si>
    <t>37.</t>
  </si>
  <si>
    <t>38.</t>
  </si>
  <si>
    <t>39.</t>
  </si>
  <si>
    <t>40.</t>
  </si>
  <si>
    <t>Occupational Therapy (incl. Supplies)</t>
  </si>
  <si>
    <t>115.</t>
  </si>
  <si>
    <t>Speech Therapy (incl. Supplies)</t>
  </si>
  <si>
    <t>116.</t>
  </si>
  <si>
    <t>Inhalation Therapy (incl. Supplies)</t>
  </si>
  <si>
    <t>117.</t>
  </si>
  <si>
    <t>118.</t>
  </si>
  <si>
    <t>119.</t>
  </si>
  <si>
    <t>120.</t>
  </si>
  <si>
    <t>121.</t>
  </si>
  <si>
    <t>122.</t>
  </si>
  <si>
    <t>123.</t>
  </si>
  <si>
    <t>124.</t>
  </si>
  <si>
    <t>TOTAL NON-MEDICAID</t>
  </si>
  <si>
    <t>ANCILLARY SERVICE COSTS</t>
  </si>
  <si>
    <t>OTHER CARE AND NON-REIMBURSABLE EXPENSES (IDENTIFY):</t>
  </si>
  <si>
    <t>125.</t>
  </si>
  <si>
    <t>Salaries - Non Reimbursable Cost Center</t>
  </si>
  <si>
    <t>126.</t>
  </si>
  <si>
    <t>127.</t>
  </si>
  <si>
    <t>Advertising/Public Rel.</t>
  </si>
  <si>
    <t>128.</t>
  </si>
  <si>
    <t>Bad Debt/Coll. Expense</t>
  </si>
  <si>
    <t>129.</t>
  </si>
  <si>
    <t>Fines and Penalties</t>
  </si>
  <si>
    <t>130.</t>
  </si>
  <si>
    <t>Income Tax Expense</t>
  </si>
  <si>
    <t>131.</t>
  </si>
  <si>
    <t>132.</t>
  </si>
  <si>
    <t>133.</t>
  </si>
  <si>
    <t>Less:  Allowances &amp; Discounts</t>
  </si>
  <si>
    <t>NET ROUTINE CHARGES</t>
  </si>
  <si>
    <t>ANCILLARY CHARGES</t>
  </si>
  <si>
    <t>Physical Therapy</t>
  </si>
  <si>
    <t>Occupational Therapy</t>
  </si>
  <si>
    <t>Speech Therapy</t>
  </si>
  <si>
    <t>Inhalation Therapy</t>
  </si>
  <si>
    <t>Pharmacy</t>
  </si>
  <si>
    <t>Laboratory</t>
  </si>
  <si>
    <t>Central Supply</t>
  </si>
  <si>
    <t>X-Ray</t>
  </si>
  <si>
    <t>Durable Medical Equipment</t>
  </si>
  <si>
    <t>Other Ancillaries</t>
  </si>
  <si>
    <t>TOTAL ANCILLARY CHARGES</t>
  </si>
  <si>
    <t>OTHER REVENUE</t>
  </si>
  <si>
    <t>Meals Charged to Employees/Guests</t>
  </si>
  <si>
    <t>Rental of Facilities &amp; Equipment</t>
  </si>
  <si>
    <t>Worker's Comp. Revenue for</t>
  </si>
  <si>
    <t>Retrospective Rating Plans</t>
  </si>
  <si>
    <t>Beauty/Barber Shop Income</t>
  </si>
  <si>
    <t>Other Revenue</t>
  </si>
  <si>
    <t>TOTAL OTHER REVENUE</t>
  </si>
  <si>
    <t>TOTAL REVENUES</t>
  </si>
  <si>
    <t>OPERATING COST CENTER:</t>
  </si>
  <si>
    <t>SALARIES AND WAGES</t>
  </si>
  <si>
    <t>Administrator</t>
  </si>
  <si>
    <t>Asst. Administrator</t>
  </si>
  <si>
    <t>Office/Clerical</t>
  </si>
  <si>
    <t>Plant Operations</t>
  </si>
  <si>
    <t>Laundry and Linen Service</t>
  </si>
  <si>
    <t>Housekeeping</t>
  </si>
  <si>
    <t>Dietary</t>
  </si>
  <si>
    <t>Nursing Administration</t>
  </si>
  <si>
    <t>Medical Records</t>
  </si>
  <si>
    <t>Social Services</t>
  </si>
  <si>
    <t>Activities</t>
  </si>
  <si>
    <t>Central Supply/Ward Clerk</t>
  </si>
  <si>
    <t>TOTAL OPERATING SALARIES AND WAGES</t>
  </si>
  <si>
    <t>OTHER OPERATING EXPENSE</t>
  </si>
  <si>
    <t>Office Supplies, Printing &amp; Postage</t>
  </si>
  <si>
    <t>Telephone/Communications</t>
  </si>
  <si>
    <t>Management Fees/Home Office Costs</t>
  </si>
  <si>
    <t>Legal/Audit/Accounting</t>
  </si>
  <si>
    <t>Maintenance/Laundry/Linen/Housekeeping Supplies</t>
  </si>
  <si>
    <t>Fuel, Electric, Water  &amp; Sewage</t>
  </si>
  <si>
    <t>Repairs and Other Maintenance Costs</t>
  </si>
  <si>
    <t>Dietary Supplies/Raw Food</t>
  </si>
  <si>
    <t>Employee Recruit/Dir. Advertising</t>
  </si>
  <si>
    <t>Fingerprints/Employee Physicals</t>
  </si>
  <si>
    <t>Interest/Bank Charges</t>
  </si>
  <si>
    <t>Travel, Seminars &amp; Administrative Training</t>
  </si>
  <si>
    <t>Automobile Costs</t>
  </si>
  <si>
    <t>Dues, Subscriptions &amp; Licenses</t>
  </si>
  <si>
    <t xml:space="preserve">Amortization </t>
  </si>
  <si>
    <t>Insurance</t>
  </si>
  <si>
    <t>Personal Property Taxes</t>
  </si>
  <si>
    <t>YES</t>
  </si>
  <si>
    <t>NO</t>
  </si>
  <si>
    <t>B.</t>
  </si>
  <si>
    <t>Costs incurred and adjustments required as a result of transactions with Related Organizations</t>
  </si>
  <si>
    <t xml:space="preserve">                  Location and amount included on Worksheet C-3, column 1</t>
  </si>
  <si>
    <t>Amount  Allowable</t>
  </si>
  <si>
    <t>Line No.</t>
  </si>
  <si>
    <t>Expense Items</t>
  </si>
  <si>
    <t>Amount</t>
  </si>
  <si>
    <t>In  Cost</t>
  </si>
  <si>
    <t>(1)</t>
  </si>
  <si>
    <t>(2)</t>
  </si>
  <si>
    <t>(3)</t>
  </si>
  <si>
    <t>(4)</t>
  </si>
  <si>
    <t>(5)</t>
  </si>
  <si>
    <t xml:space="preserve">C.  </t>
  </si>
  <si>
    <t>Interrelationship of Provider to Related Organizations (s)</t>
  </si>
  <si>
    <t>Related Organization(s)</t>
  </si>
  <si>
    <t>Percent</t>
  </si>
  <si>
    <t>(xx)</t>
  </si>
  <si>
    <t>Ownership</t>
  </si>
  <si>
    <t>of</t>
  </si>
  <si>
    <t>Type of</t>
  </si>
  <si>
    <t xml:space="preserve">Symbol </t>
  </si>
  <si>
    <t>Name</t>
  </si>
  <si>
    <t>of Provider</t>
  </si>
  <si>
    <t>Business</t>
  </si>
  <si>
    <t>(6)</t>
  </si>
  <si>
    <t>Payroll Taxes</t>
  </si>
  <si>
    <t>59.</t>
  </si>
  <si>
    <t>Worker's Compensation</t>
  </si>
  <si>
    <t>60.</t>
  </si>
  <si>
    <t>Vacation, Holiday  &amp; Sick Pay</t>
  </si>
  <si>
    <t>61.</t>
  </si>
  <si>
    <t>Group Insurance</t>
  </si>
  <si>
    <t>62.</t>
  </si>
  <si>
    <t>63.</t>
  </si>
  <si>
    <t>64.</t>
  </si>
  <si>
    <t>Allocation to Other Cost Centers (Worksheet E-1)</t>
  </si>
  <si>
    <t>65.</t>
  </si>
  <si>
    <t>TOTAL EMPLOYEE BENEFIT COSTS</t>
  </si>
  <si>
    <t>DIRECT HEALTH CARE COST CENTER:</t>
  </si>
  <si>
    <t>DIRECT CARE NURSING SALARIES AND WAGES</t>
  </si>
  <si>
    <t>66.</t>
  </si>
  <si>
    <t>Nursing Salaries - RN</t>
  </si>
  <si>
    <t>67.</t>
  </si>
  <si>
    <t>Nursing Salaries - LPN</t>
  </si>
  <si>
    <t>68.</t>
  </si>
  <si>
    <t>Nursing Salaries - Nursing Aide</t>
  </si>
  <si>
    <t>69.</t>
  </si>
  <si>
    <t>70.</t>
  </si>
  <si>
    <t>71.</t>
  </si>
  <si>
    <t>TOTAL DIRECT CARE NURSING SALARIES</t>
  </si>
  <si>
    <t>OTHER DIRECT HEALTH CARE</t>
  </si>
  <si>
    <t>72.</t>
  </si>
  <si>
    <t>Contracted Nursing</t>
  </si>
  <si>
    <t>73.</t>
  </si>
  <si>
    <t>74.</t>
  </si>
  <si>
    <t>75.</t>
  </si>
  <si>
    <t>Allocation of Employee Benefit Costs (Worksheet E-1)</t>
  </si>
  <si>
    <t>76.</t>
  </si>
  <si>
    <t>TOTAL BASIC DIRECT HEALTH CARE COSTS</t>
  </si>
  <si>
    <t>77.</t>
  </si>
  <si>
    <t xml:space="preserve">Nursing Salaries </t>
  </si>
  <si>
    <t>78.</t>
  </si>
  <si>
    <t>Respiratory Therapist Salaries</t>
  </si>
  <si>
    <t>79.</t>
  </si>
  <si>
    <t>80.</t>
  </si>
  <si>
    <t>81.</t>
  </si>
  <si>
    <t>82.</t>
  </si>
  <si>
    <t>83.</t>
  </si>
  <si>
    <t>Ventilator Rental</t>
  </si>
  <si>
    <t>84.</t>
  </si>
  <si>
    <t>85.</t>
  </si>
  <si>
    <t>86.</t>
  </si>
  <si>
    <t>87.</t>
  </si>
  <si>
    <t>Allocation of Operating Costs (Worksheet E-2)</t>
  </si>
  <si>
    <t>88.</t>
  </si>
  <si>
    <t>89.</t>
  </si>
  <si>
    <t>90.</t>
  </si>
  <si>
    <t>Activity Salaries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</si>
  <si>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</si>
  <si>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</si>
  <si>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</si>
  <si>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</si>
  <si>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</si>
  <si>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</si>
  <si>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</si>
  <si>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</si>
  <si>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</si>
  <si>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</si>
  <si>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CAPITAL  COST CENTER:</t>
  </si>
  <si>
    <t>101.</t>
  </si>
  <si>
    <t>Mortgage Interest Expense</t>
  </si>
  <si>
    <t>102.</t>
  </si>
  <si>
    <t>Other Capital Related Interest Expense</t>
  </si>
  <si>
    <t>103.</t>
  </si>
  <si>
    <t>Rent/Lease Expense - Buildings &amp; Land</t>
  </si>
  <si>
    <t>104.</t>
  </si>
  <si>
    <t>Rent/Lease Expense - Equipment</t>
  </si>
  <si>
    <t>105.</t>
  </si>
  <si>
    <t>Depreciation/Amortization</t>
  </si>
  <si>
    <t>106.</t>
  </si>
  <si>
    <t>107.</t>
  </si>
  <si>
    <t>108.</t>
  </si>
  <si>
    <t>109.</t>
  </si>
  <si>
    <t>110.</t>
  </si>
  <si>
    <t>TOTAL CAPITAL COST CENTER COSTS</t>
  </si>
  <si>
    <t>NON-MEDICAID ANCILLARY SERVICES:</t>
  </si>
  <si>
    <t>111.</t>
  </si>
  <si>
    <t>Ancillary Salaries</t>
  </si>
  <si>
    <t>112.</t>
  </si>
  <si>
    <t>113.</t>
  </si>
  <si>
    <t>Physical Therapy (incl. Supplies)</t>
  </si>
  <si>
    <t>114.</t>
  </si>
  <si>
    <t>134.</t>
  </si>
  <si>
    <t>135.</t>
  </si>
  <si>
    <t xml:space="preserve">TOTAL OTHER CARE AND </t>
  </si>
  <si>
    <t xml:space="preserve">      NON-REIMBURSABLE COSTS</t>
  </si>
  <si>
    <t>136.</t>
  </si>
  <si>
    <t>TOTAL EXPENSES</t>
  </si>
  <si>
    <t>137.</t>
  </si>
  <si>
    <t>NET INCOME (LOSS)</t>
  </si>
  <si>
    <t>Adjustment</t>
  </si>
  <si>
    <t xml:space="preserve">      Line</t>
  </si>
  <si>
    <t xml:space="preserve">    Amount of</t>
  </si>
  <si>
    <t>Number</t>
  </si>
  <si>
    <t xml:space="preserve">     Number</t>
  </si>
  <si>
    <t>Explanation of Adjustment</t>
  </si>
  <si>
    <t xml:space="preserve">  Debit (Credit)</t>
  </si>
  <si>
    <t>Investment Income</t>
  </si>
  <si>
    <t>Patient telephone service, excluding pay stations</t>
  </si>
  <si>
    <t>Television and radio service</t>
  </si>
  <si>
    <t>Refunds and rebates of expenses</t>
  </si>
  <si>
    <t>Revenue for guest and employee meals</t>
  </si>
  <si>
    <t>Sale of supplies/medical records, etc</t>
  </si>
  <si>
    <t>Management fees/H.O. cost</t>
  </si>
  <si>
    <t>Non-allowable nursing supplies</t>
  </si>
  <si>
    <t>Personal comfort items</t>
  </si>
  <si>
    <t>Amortization</t>
  </si>
  <si>
    <t>Allocation of Operating Costs to Other Cost Centers (E-2)</t>
  </si>
  <si>
    <t>TOTAL ADJUSTMENTS TO OPERATING COSTS</t>
  </si>
  <si>
    <t>Worker's compensation</t>
  </si>
  <si>
    <t>TOTAL ADJUSTMENTS TO EMPLOYEE BENEFITS</t>
  </si>
  <si>
    <t>Private duty nurse</t>
  </si>
  <si>
    <t>TOTAL ADJUSTMENT TO DIRECT HEALTH CARE</t>
  </si>
  <si>
    <t>Allocation of Other Operating Costs (E-2)</t>
  </si>
  <si>
    <t>Depreciation</t>
  </si>
  <si>
    <t>Interest adjustment for financing limitation</t>
  </si>
  <si>
    <t>TOTAL ADJUSTMENTS TO CAPITAL COSTS</t>
  </si>
  <si>
    <t>TOTAL ADJUSTMENT TO ANCILLARY COSTS</t>
  </si>
  <si>
    <t>TOTAL ADJUSTMENT TO NON-REIMBURSABLE COSTS</t>
  </si>
  <si>
    <t>TOTAL ADJUSTMENTS TO ALLOWABLE COSTS</t>
  </si>
  <si>
    <t xml:space="preserve"> Adjustment</t>
  </si>
  <si>
    <t xml:space="preserve"> Line</t>
  </si>
  <si>
    <t xml:space="preserve">  Amount of</t>
  </si>
  <si>
    <t xml:space="preserve"> Number</t>
  </si>
  <si>
    <t>Worksheet</t>
  </si>
  <si>
    <t>Note:  Attach additional copies as necessary.                           PAGE TOTAL</t>
  </si>
  <si>
    <t xml:space="preserve">A.  </t>
  </si>
  <si>
    <t>Are there any costs included on Schedule C-3 which resulted from transactions with related organizations</t>
  </si>
  <si>
    <t>as defined in the Provider Reimbursement Manual, (HIM-15), Part I Chapter 10</t>
  </si>
  <si>
    <t xml:space="preserve"> (6)</t>
  </si>
  <si>
    <t>Fiscal</t>
  </si>
  <si>
    <r>
      <t xml:space="preserve"> </t>
    </r>
    <r>
      <rPr>
        <b/>
        <sz val="11"/>
        <rFont val="Arial"/>
        <family val="2"/>
      </rPr>
      <t>(xx)</t>
    </r>
    <r>
      <rPr>
        <sz val="11"/>
        <rFont val="Arial"/>
        <family val="2"/>
      </rPr>
      <t xml:space="preserve">  Use the following symbols to indicate the interrelationship of the provider to related organizations:</t>
    </r>
  </si>
  <si>
    <t>A.</t>
  </si>
  <si>
    <t>Individual has financial interest (stockholder, partner, etc.) in both related organization and in provider.</t>
  </si>
  <si>
    <t>Corporation, partnership or other organization has financial interest in provider.</t>
  </si>
  <si>
    <t>C.</t>
  </si>
  <si>
    <t>Provider has financial interest in corporation, partnership or other organization.</t>
  </si>
  <si>
    <t>D.</t>
  </si>
  <si>
    <t>Director, officer, administrator or key person of provider, or relative of such person, has financial</t>
  </si>
  <si>
    <t>interest in related organization.</t>
  </si>
  <si>
    <t>E.</t>
  </si>
  <si>
    <t>Individual is director, officer, administrator or key person of provider and related organization.</t>
  </si>
  <si>
    <t>F.</t>
  </si>
  <si>
    <t>Director, officer, administrator or key person of related organization, or relative of such person, has</t>
  </si>
  <si>
    <t>financial interest in provider.</t>
  </si>
  <si>
    <t>G.</t>
  </si>
  <si>
    <t>Other (financial or non-financial) - specify</t>
  </si>
  <si>
    <t>NAME AND ADDRESS OF HOME OFFICE INTERMEDIARY:</t>
  </si>
  <si>
    <t>PART I:</t>
  </si>
  <si>
    <t xml:space="preserve">  Allocation of</t>
  </si>
  <si>
    <t xml:space="preserve">    Percent of</t>
  </si>
  <si>
    <t>TOTAL</t>
  </si>
  <si>
    <t>PART II:</t>
  </si>
  <si>
    <t>EMPLOYEE BENEFIT COSTS</t>
  </si>
  <si>
    <t>Amounts from Worksheet C-3</t>
  </si>
  <si>
    <t xml:space="preserve">       BEFORE ALLOCATION</t>
  </si>
  <si>
    <t>Operating</t>
  </si>
  <si>
    <t>Patient Days</t>
  </si>
  <si>
    <t xml:space="preserve">  Total Days</t>
  </si>
  <si>
    <t>Costs</t>
  </si>
  <si>
    <t>OPERATING COSTS</t>
  </si>
  <si>
    <t>TOTAL OTHER OPERATING COSTS</t>
  </si>
  <si>
    <t>CAPITAL COSTS</t>
  </si>
  <si>
    <t>TOTAL CAPITAL COSTS</t>
  </si>
  <si>
    <t xml:space="preserve">       FOR SUMMARY ALLOCATION</t>
  </si>
  <si>
    <t>TOTAL PEDIATRIC SPECIALTY CARE COSTS</t>
  </si>
  <si>
    <t>Specialty</t>
  </si>
  <si>
    <t>NF Standard</t>
  </si>
  <si>
    <t>Direct Health Care Salaries (C-3, Line 71)</t>
  </si>
  <si>
    <t>Operating Salaries (C-3, Line 16)</t>
  </si>
  <si>
    <t>Salaries</t>
  </si>
  <si>
    <t>Percent of</t>
  </si>
  <si>
    <t>Total Salaries</t>
  </si>
  <si>
    <t>Allocation of</t>
  </si>
  <si>
    <t>Employee</t>
  </si>
  <si>
    <t>Benefit Cost</t>
  </si>
  <si>
    <t>Ancillary Salaries (C-3, Line 111)</t>
  </si>
  <si>
    <t>Non-Reimbursable Salaries (C-3, Line 125)</t>
  </si>
  <si>
    <t>Pediatric Specialty Care Salaries (C-3, Line 93)</t>
  </si>
  <si>
    <t>OTHER PEDIATRIC SPECIALTY CARE</t>
  </si>
  <si>
    <t>Allocates operating costs based on patient days for cost centers identified on worksheet B.</t>
  </si>
  <si>
    <t>Non-Pediatric Ventilator Care (B, Line 7, Col 3)</t>
  </si>
  <si>
    <t>Non-Pediatric Ventilator Care  - 6033</t>
  </si>
  <si>
    <t>OTHER NON-PEDIATRIC VENTILATOR CARE</t>
  </si>
  <si>
    <t>NON-PEDIATRIC VENTILATOR CARE COST CENTER:</t>
  </si>
  <si>
    <t>TOTAL NON-PEDIATRIC VENTILATOR CARE SALARIES</t>
  </si>
  <si>
    <t>TOTAL NON-PEDIATRIC VENTILATOR COSTS</t>
  </si>
  <si>
    <t>NON-PEDIATRIC VENTILATOR CARE COST CENTER</t>
  </si>
  <si>
    <t>TOTAL ADJUSTMENT TO PEDIATRIC SPECIALTY CARE</t>
  </si>
  <si>
    <t>TOTAL ADJUSTMENT TO NON-PEDIATRIC VENTILATOR CARE</t>
  </si>
  <si>
    <t>Non-Pediatric</t>
  </si>
  <si>
    <t xml:space="preserve">for the cost reporting period beginning </t>
  </si>
  <si>
    <t>Ventilator</t>
  </si>
  <si>
    <t>Pediatric</t>
  </si>
  <si>
    <t>Non-Medicaid</t>
  </si>
  <si>
    <t>Cost Centers</t>
  </si>
  <si>
    <t>Care</t>
  </si>
  <si>
    <t>Ancillary</t>
  </si>
  <si>
    <t>Operating Cost Center (Worksheet E-2)</t>
  </si>
  <si>
    <t>N/A</t>
  </si>
  <si>
    <t>Employee Benefit Costs (Worksheet E-1)</t>
  </si>
  <si>
    <t>Direct Care Costs</t>
  </si>
  <si>
    <t>Capital Cost Center (Worksheet E-3)</t>
  </si>
  <si>
    <t>Total Costs</t>
  </si>
  <si>
    <t>Per Patient Day Costs</t>
  </si>
  <si>
    <t>Allowable Medicaid Cost</t>
  </si>
  <si>
    <t>Interim Payments</t>
  </si>
  <si>
    <t>Difference Between Allowable Costs</t>
  </si>
  <si>
    <t xml:space="preserve">         and Interim Payments</t>
  </si>
  <si>
    <t>Net Difference</t>
  </si>
  <si>
    <t>For Fiscal Agent Use Only:</t>
  </si>
  <si>
    <t>Complete and submit each worksheet.  If a worksheet is not applicable, note it as "N/A" on the</t>
  </si>
  <si>
    <t>Proof - Variance</t>
  </si>
  <si>
    <t>Agent</t>
  </si>
  <si>
    <t xml:space="preserve"> (7)</t>
  </si>
  <si>
    <t>Input</t>
  </si>
  <si>
    <t>4</t>
  </si>
  <si>
    <t>2-3</t>
  </si>
  <si>
    <t>6-8</t>
  </si>
  <si>
    <t>9</t>
  </si>
  <si>
    <t>10-15</t>
  </si>
  <si>
    <t>16-18</t>
  </si>
  <si>
    <t>19-20</t>
  </si>
  <si>
    <t>PEDIATRIC SPECIALTY CARE COST CENTER:</t>
  </si>
  <si>
    <t>TOTAL PEDIATRIC SPECIALTY CARE SALARIES</t>
  </si>
  <si>
    <t>Page 2</t>
  </si>
  <si>
    <t>Page 3</t>
  </si>
  <si>
    <t>Page 6</t>
  </si>
  <si>
    <t>Page 7</t>
  </si>
  <si>
    <t>Page 8</t>
  </si>
  <si>
    <t>Page 10</t>
  </si>
  <si>
    <t>Page 11</t>
  </si>
  <si>
    <t>Page 12</t>
  </si>
  <si>
    <t>Page 13</t>
  </si>
  <si>
    <t>Page 14</t>
  </si>
  <si>
    <t>Page 15</t>
  </si>
  <si>
    <t>Page 16</t>
  </si>
  <si>
    <t>Page 18</t>
  </si>
  <si>
    <t>Page 17</t>
  </si>
  <si>
    <t>Page 19</t>
  </si>
  <si>
    <t>Page 20</t>
  </si>
  <si>
    <t>Audit</t>
  </si>
  <si>
    <t>Direct</t>
  </si>
  <si>
    <t>Standard</t>
  </si>
  <si>
    <t>Month/Yr</t>
  </si>
  <si>
    <t>NF Standard Care (B, line 6, Col 3)</t>
  </si>
  <si>
    <t>Pediatric Specialty Care (B, Line 8, Col 3)</t>
  </si>
  <si>
    <t>Other (B, Line 9, Col. 3)</t>
  </si>
  <si>
    <t>Provider Adj.</t>
  </si>
  <si>
    <t>/-------------------------------Audited Adjustments-------------------------------------------\</t>
  </si>
  <si>
    <t xml:space="preserve">Total Fiscal </t>
  </si>
  <si>
    <t>Audited</t>
  </si>
  <si>
    <t>/-----------------------------------Audited Adjustments-------------------------------------------\</t>
  </si>
  <si>
    <t>Fiscal Agent Adjustment</t>
  </si>
  <si>
    <t>Adjusted Interim Payments</t>
  </si>
  <si>
    <t>ELECTRONIC SPREADSHEET FILING INSTRUCTIONS</t>
  </si>
  <si>
    <t>Cover</t>
  </si>
  <si>
    <t>Provider coversheet information</t>
  </si>
  <si>
    <t>electronically filed or manually submitted cost report and supporting schedules prepared by:</t>
  </si>
  <si>
    <t>(Provider Name and Number)</t>
  </si>
  <si>
    <t xml:space="preserve">and ending </t>
  </si>
  <si>
    <t>N F Standard Care  - 6032</t>
  </si>
  <si>
    <t>Pediatric Specialty Care  - 6034</t>
  </si>
  <si>
    <t>Increase (Decrease) Effective          - enter date here -</t>
  </si>
  <si>
    <t>Oxygen and Medication</t>
  </si>
  <si>
    <t>Nutritional Supplements</t>
  </si>
  <si>
    <t>OPERATING COST CENTER</t>
  </si>
  <si>
    <t>EMPLOYEE BENEFIT COST CENTER</t>
  </si>
  <si>
    <t>DIRECT HEALTH CARE COST CENTER</t>
  </si>
  <si>
    <t>PEDIATRIC SPECIALTY CARE COST CENTER</t>
  </si>
  <si>
    <t>CAPITAL COST CENTER</t>
  </si>
  <si>
    <t>NON-MEDICAID ANCILLARY SERVICES</t>
  </si>
  <si>
    <t>NON-REIMBURSABLE COSTS</t>
  </si>
  <si>
    <t>Non-Ped. Ventilator Care Salaries (C-3, Line 80)</t>
  </si>
  <si>
    <t>Care Days</t>
  </si>
  <si>
    <t>Price</t>
  </si>
  <si>
    <t>Payments</t>
  </si>
  <si>
    <t>Floor</t>
  </si>
  <si>
    <t>Minimum</t>
  </si>
  <si>
    <t>TOTALS</t>
  </si>
  <si>
    <t>(Col. 4 minus col. 3)</t>
  </si>
  <si>
    <t>(To Line 7)</t>
  </si>
  <si>
    <t>(To Line 8)</t>
  </si>
  <si>
    <t>State Provider Tax</t>
  </si>
  <si>
    <t>Medicaid Days (Worksheet B, Col. 6)</t>
  </si>
  <si>
    <t>Deposits on Leases</t>
  </si>
  <si>
    <t>To print the cost report, select the "print entire workbook" option.</t>
  </si>
  <si>
    <t>Cost Report Certification - original signature (page 4)</t>
  </si>
  <si>
    <t>Purchased Services</t>
  </si>
  <si>
    <t>TOTAL OTHER  HEALTH CARE EXPENSES</t>
  </si>
  <si>
    <t>Salaries - Non-Reimbursable Cost Center</t>
  </si>
  <si>
    <t>Total Days (Worksheet B, Col. 3)</t>
  </si>
  <si>
    <t>OTHER HEALTH CARE OPERATING EXPENSE</t>
  </si>
  <si>
    <t>ReportType</t>
  </si>
  <si>
    <t>long</t>
  </si>
  <si>
    <t xml:space="preserve">Cost </t>
  </si>
  <si>
    <t>P.P.D</t>
  </si>
  <si>
    <t>ProviderPeriod</t>
  </si>
  <si>
    <t>(C-3, Line 41)</t>
  </si>
  <si>
    <t>(C-3, Line 75)</t>
  </si>
  <si>
    <t>(C-3, Line 86)</t>
  </si>
  <si>
    <t>(C-3, Line 98)</t>
  </si>
  <si>
    <t>(C-3, Line 112)</t>
  </si>
  <si>
    <t>(C-3, Line 126)</t>
  </si>
  <si>
    <t>(C-3, Line 64)</t>
  </si>
  <si>
    <t>To Line</t>
  </si>
  <si>
    <t>Area (From Line)</t>
  </si>
  <si>
    <t>(H, Line 4, Col 2)</t>
  </si>
  <si>
    <t>(H, Line 4, Col 3)</t>
  </si>
  <si>
    <t>(H, Line 4, Col 5)</t>
  </si>
  <si>
    <t>(C-3, Line 57)</t>
  </si>
  <si>
    <t>(C-3, Line 87)</t>
  </si>
  <si>
    <t>(C-3, Line 99)</t>
  </si>
  <si>
    <t>(C-3, Line 131)</t>
  </si>
  <si>
    <t>(H, Line 4, Col 1)</t>
  </si>
  <si>
    <t>Other Fixed Assets (Identify)</t>
  </si>
  <si>
    <t>Other Current Liabilities (Identify)</t>
  </si>
  <si>
    <t>Other Capital (Identify)</t>
  </si>
  <si>
    <t>(2a)</t>
  </si>
  <si>
    <t>(2b)</t>
  </si>
  <si>
    <t>Std. Care Days</t>
  </si>
  <si>
    <t>(See Sched B</t>
  </si>
  <si>
    <t>Line 6 Col 4)</t>
  </si>
  <si>
    <t>Line 6 Col 6)</t>
  </si>
  <si>
    <t>Direct Health Care Repayment (from Worksheet G-1)</t>
  </si>
  <si>
    <t>If the cost report is submitted in electronic form, the cost report package must include</t>
  </si>
  <si>
    <t>two hard copies of the certification page (p.4) with original signatures.</t>
  </si>
  <si>
    <t>Please change the "other" lines titles to an appropriate description of the data entered.</t>
  </si>
  <si>
    <t>F-1A</t>
  </si>
  <si>
    <t>Major Renovation/Remodel Projects</t>
  </si>
  <si>
    <t>Report projects placed in service during the current cost reporting period.</t>
  </si>
  <si>
    <t>F-1B</t>
  </si>
  <si>
    <t>F-1C</t>
  </si>
  <si>
    <r>
      <t>Do not enter data into any field that is shaded</t>
    </r>
    <r>
      <rPr>
        <b/>
        <sz val="11"/>
        <rFont val="Helv"/>
        <family val="0"/>
      </rPr>
      <t>.  These fields contain formulas and are</t>
    </r>
  </si>
  <si>
    <t>1.5.0</t>
  </si>
  <si>
    <t>This version includes the deletion of schedules F1, F2, F3, &amp; G2 per John Macnab, DHCFP.</t>
  </si>
  <si>
    <t>It also includes the new schedules F1A, F1B, F1C, &amp; revisions to G1 .</t>
  </si>
  <si>
    <t>Schedules F1x are for providers to report major renovation/remodels that were reported to the state</t>
  </si>
  <si>
    <t>during the CRR Report period applicable.</t>
  </si>
  <si>
    <t>Schedule G1 has been updated to remove the 94% spending requirement and insert the calculation</t>
  </si>
  <si>
    <t>for the Direct Care Nursing Floor.</t>
  </si>
  <si>
    <t>There have been numerous changes to the macros to both fix ones that were not working correctly</t>
  </si>
  <si>
    <t>and to add new ones for the changes that have been made to the CRR.</t>
  </si>
  <si>
    <t>Version History</t>
  </si>
  <si>
    <t>1.5.1</t>
  </si>
  <si>
    <t>Fixed named ranges so all worksheets in cost report print correctly.</t>
  </si>
  <si>
    <t>Fixed formula on Sched B cell D21 to get rid of formula only available from Add-in functions.</t>
  </si>
  <si>
    <t>NEW MAJOR REVISION - VERSION #1.5.0</t>
  </si>
  <si>
    <t>Do not change or move yellow highlighted cells.</t>
  </si>
  <si>
    <t>Current Version</t>
  </si>
  <si>
    <t>1.5.5</t>
  </si>
  <si>
    <t>Fixed total formulas on Audit C-3 worksheet to accurately calculate total adjustments</t>
  </si>
  <si>
    <t>Added code to place the CRR version in the left footer along with the file name</t>
  </si>
  <si>
    <t>1.5.4</t>
  </si>
  <si>
    <t>Error in forced zero entry had to do with the events being disabled.</t>
  </si>
  <si>
    <t>If code to disable events was commented out for debugging, then the sheet</t>
  </si>
  <si>
    <t>would reprotect and further changes would not be allowed. Changed code to</t>
  </si>
  <si>
    <t>automatically unprotect sheet again so this will not happen regardless of event enabling.</t>
  </si>
  <si>
    <t>1.5.3</t>
  </si>
  <si>
    <t>Fixed oversight that caused error if the first line in a section (formatted as $) was deleted.</t>
  </si>
  <si>
    <t>worksheet format (first line always has dollar sign). This would cause sheet to re-protect</t>
  </si>
  <si>
    <t>because of value change macro on that sheet.</t>
  </si>
  <si>
    <t>Changed magenta colored cells on worksheet d-1 to light blue and locked cells. Amounts</t>
  </si>
  <si>
    <t>will now stay formulas and will no longer be hard keyed when either cost report is manually</t>
  </si>
  <si>
    <t>input or if provider copy is used. Allocation amounts on C-3 will be hard keyed in the provider</t>
  </si>
  <si>
    <t>adjustment column. Those cells are now an orange color.</t>
  </si>
  <si>
    <t>1.5.2</t>
  </si>
  <si>
    <t>Fixed Provider Number cells on Sched F-1A, F-1B, F-1C so they link to correct cell on Instruct tab.</t>
  </si>
  <si>
    <t>Macro forced zero into empty cell so dollar sign formatting would show the proper accounting</t>
  </si>
  <si>
    <t>1.5.6</t>
  </si>
  <si>
    <t>Skipped.</t>
  </si>
  <si>
    <t>1.5.7</t>
  </si>
  <si>
    <t>Updated all macros to take into account changes in the regular cost report</t>
  </si>
  <si>
    <t>Not applicable -  This amount will be calcuated</t>
  </si>
  <si>
    <t>Fixed PrintAuditReportAll macro to skip G-1 pages.</t>
  </si>
  <si>
    <t>Fixed formatting on audit pages to us adj # column and highlights.</t>
  </si>
  <si>
    <t>1.5.8</t>
  </si>
  <si>
    <t>Notice of Program Reimbursement</t>
  </si>
  <si>
    <t>For the period from:</t>
  </si>
  <si>
    <t>thru</t>
  </si>
  <si>
    <t>I have received the Nevada Medicaid Adjustment Report for the above period and agree with these adjustments in principal</t>
  </si>
  <si>
    <t>Reimbursable Cost</t>
  </si>
  <si>
    <t xml:space="preserve">     Less:  Patient Liability</t>
  </si>
  <si>
    <t>Sub-Total</t>
  </si>
  <si>
    <t>Due Provider or (Nevada Medicaid)</t>
  </si>
  <si>
    <t>SIGNATURE OF OFFICER/ADMINISTRATOR</t>
  </si>
  <si>
    <t>DATE</t>
  </si>
  <si>
    <t>PLEASE NOTE:</t>
  </si>
  <si>
    <t>Please return signed form to:</t>
  </si>
  <si>
    <r>
      <t>and amount.  I agree with the "as adjusted" balance due the Provider</t>
    </r>
    <r>
      <rPr>
        <sz val="9"/>
        <color indexed="10"/>
        <rFont val="Times New Roman"/>
        <family val="1"/>
      </rPr>
      <t xml:space="preserve"> (Nevada Medicaid)</t>
    </r>
    <r>
      <rPr>
        <sz val="9"/>
        <rFont val="Times New Roman"/>
        <family val="1"/>
      </rPr>
      <t xml:space="preserve"> as follows:</t>
    </r>
  </si>
  <si>
    <t>Added NPR sheet to workbook</t>
  </si>
  <si>
    <t>1.5.9</t>
  </si>
  <si>
    <t>Changed to update references from Provider Number to NPI</t>
  </si>
  <si>
    <t>NATIONAL PROVIDER ID:</t>
  </si>
  <si>
    <t>Changed NPI to not include the FMAP calculation.</t>
  </si>
  <si>
    <t>1.5.10</t>
  </si>
  <si>
    <t>ISSUE DATE, THE FOLLOWING FRIDAY</t>
  </si>
  <si>
    <r>
      <t xml:space="preserve">Less Medicaid Paid (Federal &amp; State Share) </t>
    </r>
    <r>
      <rPr>
        <sz val="10"/>
        <rFont val="Arial Narrow"/>
        <family val="2"/>
      </rPr>
      <t>(Interim Payments)</t>
    </r>
  </si>
  <si>
    <t>Glen Allen, VA 23060</t>
  </si>
  <si>
    <t>Changed address under Instructions</t>
  </si>
  <si>
    <t>Removed First Health logo</t>
  </si>
  <si>
    <t>1.6.0</t>
  </si>
  <si>
    <t>4400 Cox Road</t>
  </si>
  <si>
    <t>Suite 110</t>
  </si>
  <si>
    <t>4400 Cox Road, Suite 110</t>
  </si>
  <si>
    <t>1.6.2</t>
  </si>
  <si>
    <t>Changed PHBV to M&amp;S under Instruct &amp; NPR</t>
  </si>
  <si>
    <t>Myers and Stauffer LC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</si>
</sst>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\ AM/PM_)"/>
    <numFmt numFmtId="166" formatCode="0_)"/>
    <numFmt numFmtId="167" formatCode="mm/dd/yy"/>
    <numFmt numFmtId="168" formatCode="&quot;$&quot;#,##0.00"/>
    <numFmt numFmtId="169" formatCode="#,##0.000000_);\(#,##0.000000\)"/>
    <numFmt numFmtId="170" formatCode="m/d"/>
    <numFmt numFmtId="171" formatCode="_(* #,##0.0_);_(* \(#,##0.0\);_(* &quot;-&quot;??_);_(@_)"/>
    <numFmt numFmtId="172" formatCode="_(* #,##0_);_(* \(#,##0\);_(* &quot;-&quot;??_);_(@_)"/>
    <numFmt numFmtId="173" formatCode="&quot;$&quot;#,##0.0_);[Red]\(&quot;$&quot;#,##0.0\)"/>
    <numFmt numFmtId="174" formatCode="0_);[Red]\(0\)"/>
    <numFmt numFmtId="175" formatCode="#,##0.0_);[Red]\(#,##0.0\)"/>
    <numFmt numFmtId="176" formatCode="0_);\(0\)"/>
    <numFmt numFmtId="177" formatCode="0.000000_);[Red]\(0.000000\)"/>
    <numFmt numFmtId="178" formatCode="0.00_);[Red]\(0.00\)"/>
    <numFmt numFmtId="179" formatCode="0.0%"/>
    <numFmt numFmtId="180" formatCode="0.0"/>
    <numFmt numFmtId="181" formatCode="&quot;$&quot;#,##0.0_);\(&quot;$&quot;#,##0.0\)"/>
    <numFmt numFmtId="182" formatCode="&quot;$&quot;#,##0"/>
    <numFmt numFmtId="183" formatCode="_(* #,##0.000_);_(* \(#,##0.000\);_(* &quot;-&quot;??_);_(@_)"/>
    <numFmt numFmtId="184" formatCode="0.000%"/>
    <numFmt numFmtId="185" formatCode="0.0000%"/>
    <numFmt numFmtId="186" formatCode="mmmm\ d\,\ yyyy"/>
    <numFmt numFmtId="187" formatCode="_(* #,##0.0000_);_(* \(#,##0.0000\);_(* &quot;-&quot;??_);_(@_)"/>
    <numFmt numFmtId="188" formatCode="_(&quot;$&quot;* #,##0.0_);_(&quot;$&quot;* \(#,##0.0\);_(&quot;$&quot;* &quot;-&quot;??_);_(@_)"/>
    <numFmt numFmtId="189" formatCode="_(&quot;$&quot;* #,##0_);_(&quot;$&quot;* \(#,##0\);_(&quot;$&quot;* &quot;-&quot;??_);_(@_)"/>
    <numFmt numFmtId="190" formatCode="[$-409]dddd\,\ mmmm\ dd\,\ yyyy"/>
    <numFmt numFmtId="191" formatCode="[$-409]mmm\-yy;@"/>
    <numFmt numFmtId="192" formatCode="[$-409]h:mm:ss\ AM/PM"/>
    <numFmt numFmtId="193" formatCode="_(* #,##0.000000000_);_(* \(#,##0.000000000\);_(* &quot;-&quot;??_);_(@_)"/>
    <numFmt numFmtId="194" formatCode="00."/>
    <numFmt numFmtId="195" formatCode="_(* #,##0.00000_);_(* \(#,##0.00000\);_(* &quot;-&quot;??_);_(@_)"/>
    <numFmt numFmtId="196" formatCode="_(* #,##0.000000_);_(* \(#,##0.000000\);_(* &quot;-&quot;??_);_(@_)"/>
    <numFmt numFmtId="197" formatCode="_(* #,##0.0000000_);_(* \(#,##0.0000000\);_(* &quot;-&quot;??_);_(@_)"/>
    <numFmt numFmtId="198" formatCode="_(* #,##0.00000000_);_(* \(#,##0.00000000\);_(* &quot;-&quot;??_);_(@_)"/>
    <numFmt numFmtId="199" formatCode="_(&quot;$&quot;\ #,##0_);_(&quot;$&quot;\ \(#,##0\);_(&quot;$&quot;\ &quot;-&quot;??_);_(@_)"/>
    <numFmt numFmtId="200" formatCode="_(&quot;$&quot;* #,##0.000_);_(&quot;$&quot;* \(#,##0.000\);_(&quot;$&quot;* &quot;-&quot;??_);_(@_)"/>
    <numFmt numFmtId="201" formatCode="_(&quot;$&quot;* #,##0.0000_);_(&quot;$&quot;* \(#,##0.0000\);_(&quot;$&quot;* &quot;-&quot;??_);_(@_)"/>
    <numFmt numFmtId="202" formatCode="_(&quot;$&quot;* #,##0.00000_);_(&quot;$&quot;* \(#,##0.00000\);_(&quot;$&quot;* &quot;-&quot;??_);_(@_)"/>
    <numFmt numFmtId="203" formatCode="_(&quot;$&quot;* #,##0.000000_);_(&quot;$&quot;* \(#,##0.000000\);_(&quot;$&quot;* &quot;-&quot;??_);_(@_)"/>
    <numFmt numFmtId="204" formatCode="_(* #,##0_);[Red]_(* \(#,##0\);_(* &quot;-&quot;_);_(@_)"/>
    <numFmt numFmtId="205" formatCode="_(&quot;$&quot;* #,##0_);[Red]_(&quot;$&quot;* \(#,##0\);_(&quot;$&quot;* &quot;-&quot;_);_(@_)"/>
    <numFmt numFmtId="206" formatCode="_(&quot;$&quot;* #,##0.0_);[Red]_(&quot;$&quot;* \(#,##0.0\);_(&quot;$&quot;* &quot;-&quot;_);_(@_)"/>
    <numFmt numFmtId="207" formatCode="_(&quot;$&quot;* #,##0.00_);[Red]_(&quot;$&quot;* \(#,##0.00\);_(&quot;$&quot;* &quot;-&quot;_);_(@_)"/>
    <numFmt numFmtId="208" formatCode="_(* #,##0.00_);[Red]_(* \(#,##0.00\);_(* &quot;-&quot;_);_(@_)"/>
    <numFmt numFmtId="209" formatCode="_(* #,##0.0_);[Red]_(* \(#,##0.0\);_(* &quot;-&quot;_);_(@_)"/>
    <numFmt numFmtId="210" formatCode="yyyy"/>
    <numFmt numFmtId="211" formatCode="&quot;FYE&quot;\ \ yyyy"/>
    <numFmt numFmtId="212" formatCode="mm/dd/yy;@"/>
    <numFmt numFmtId="213" formatCode="m/d/yy"/>
  </numFmts>
  <fonts count="7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Helv"/>
      <family val="0"/>
    </font>
    <font>
      <sz val="14"/>
      <name val="Helv"/>
      <family val="0"/>
    </font>
    <font>
      <b/>
      <sz val="14"/>
      <name val="Helv"/>
      <family val="0"/>
    </font>
    <font>
      <sz val="14"/>
      <name val="Arial"/>
      <family val="0"/>
    </font>
    <font>
      <sz val="11"/>
      <color indexed="10"/>
      <name val="Arial"/>
      <family val="2"/>
    </font>
    <font>
      <b/>
      <u val="single"/>
      <sz val="11"/>
      <name val="Arial"/>
      <family val="2"/>
    </font>
    <font>
      <sz val="7"/>
      <color indexed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Tahoma"/>
      <family val="2"/>
    </font>
    <font>
      <sz val="11"/>
      <name val="Tahoma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sz val="11"/>
      <color indexed="9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12"/>
      <name val="Tahoma"/>
      <family val="2"/>
    </font>
    <font>
      <b/>
      <i/>
      <sz val="12"/>
      <color indexed="10"/>
      <name val="Helv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name val="Arial Narrow"/>
      <family val="0"/>
    </font>
    <font>
      <sz val="8"/>
      <name val="Arial Narrow"/>
      <family val="0"/>
    </font>
    <font>
      <b/>
      <sz val="14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12"/>
      <name val="Arial Narrow"/>
      <family val="2"/>
    </font>
    <font>
      <sz val="12"/>
      <color indexed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indexed="2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4" fontId="2" fillId="29" borderId="3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5" fontId="2" fillId="0" borderId="3" applyFont="0" applyFill="0" applyBorder="0" applyAlignment="0" applyProtection="0"/>
    <xf numFmtId="0" fontId="6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1" fillId="31" borderId="1" applyNumberFormat="0" applyAlignment="0" applyProtection="0"/>
    <xf numFmtId="0" fontId="72" fillId="0" borderId="7" applyNumberFormat="0" applyFill="0" applyAlignment="0" applyProtection="0"/>
    <xf numFmtId="0" fontId="73" fillId="32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33" borderId="8" applyNumberFormat="0" applyFont="0" applyAlignment="0" applyProtection="0"/>
    <xf numFmtId="0" fontId="74" fillId="27" borderId="9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10" applyNumberFormat="0" applyFill="0" applyAlignment="0" applyProtection="0"/>
    <xf numFmtId="0" fontId="77" fillId="0" borderId="0" applyNumberFormat="0" applyFill="0" applyBorder="0" applyAlignment="0" applyProtection="0"/>
  </cellStyleXfs>
  <cellXfs count="5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Alignment="1" applyProtection="1">
      <alignment horizontal="right"/>
      <protection/>
    </xf>
    <xf numFmtId="0" fontId="2" fillId="0" borderId="3" xfId="0" applyFont="1" applyBorder="1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right"/>
      <protection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right"/>
    </xf>
    <xf numFmtId="166" fontId="2" fillId="0" borderId="0" xfId="0" applyNumberFormat="1" applyFont="1" applyAlignment="1" applyProtection="1">
      <alignment horizontal="right"/>
      <protection/>
    </xf>
    <xf numFmtId="5" fontId="2" fillId="0" borderId="0" xfId="0" applyNumberFormat="1" applyFont="1" applyAlignment="1" applyProtection="1">
      <alignment horizontal="right"/>
      <protection/>
    </xf>
    <xf numFmtId="5" fontId="2" fillId="0" borderId="0" xfId="0" applyNumberFormat="1" applyFont="1" applyAlignment="1" applyProtection="1">
      <alignment/>
      <protection/>
    </xf>
    <xf numFmtId="5" fontId="2" fillId="0" borderId="0" xfId="0" applyNumberFormat="1" applyFont="1" applyBorder="1" applyAlignment="1" applyProtection="1">
      <alignment horizontal="left"/>
      <protection/>
    </xf>
    <xf numFmtId="7" fontId="2" fillId="0" borderId="0" xfId="0" applyNumberFormat="1" applyFont="1" applyAlignment="1" applyProtection="1">
      <alignment horizontal="right"/>
      <protection/>
    </xf>
    <xf numFmtId="7" fontId="2" fillId="0" borderId="0" xfId="0" applyNumberFormat="1" applyFont="1" applyAlignment="1" applyProtection="1">
      <alignment/>
      <protection/>
    </xf>
    <xf numFmtId="5" fontId="2" fillId="0" borderId="0" xfId="0" applyNumberFormat="1" applyFont="1" applyFill="1" applyAlignment="1" applyProtection="1">
      <alignment/>
      <protection/>
    </xf>
    <xf numFmtId="5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5" fontId="2" fillId="0" borderId="3" xfId="0" applyNumberFormat="1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49" fontId="2" fillId="0" borderId="3" xfId="0" applyNumberFormat="1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38" fontId="2" fillId="0" borderId="0" xfId="0" applyNumberFormat="1" applyFont="1" applyAlignment="1" applyProtection="1">
      <alignment horizontal="right"/>
      <protection/>
    </xf>
    <xf numFmtId="38" fontId="2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5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 locked="0"/>
    </xf>
    <xf numFmtId="6" fontId="2" fillId="0" borderId="0" xfId="0" applyNumberFormat="1" applyFont="1" applyBorder="1" applyAlignment="1" applyProtection="1">
      <alignment horizontal="right"/>
      <protection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2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 quotePrefix="1">
      <alignment horizontal="lef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 quotePrefix="1">
      <alignment horizontal="centerContinuous"/>
      <protection/>
    </xf>
    <xf numFmtId="0" fontId="2" fillId="0" borderId="0" xfId="0" applyFont="1" applyAlignment="1">
      <alignment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0" xfId="0" applyFont="1" applyAlignment="1" applyProtection="1" quotePrefix="1">
      <alignment horizontal="left"/>
      <protection/>
    </xf>
    <xf numFmtId="0" fontId="4" fillId="0" borderId="0" xfId="0" applyFont="1" applyAlignment="1" applyProtection="1" quotePrefix="1">
      <alignment horizontal="centerContinuous"/>
      <protection/>
    </xf>
    <xf numFmtId="0" fontId="1" fillId="0" borderId="0" xfId="0" applyFont="1" applyBorder="1" applyAlignment="1" applyProtection="1">
      <alignment horizontal="left"/>
      <protection/>
    </xf>
    <xf numFmtId="6" fontId="2" fillId="0" borderId="3" xfId="0" applyNumberFormat="1" applyFont="1" applyFill="1" applyBorder="1" applyAlignment="1" applyProtection="1">
      <alignment horizontal="right"/>
      <protection locked="0"/>
    </xf>
    <xf numFmtId="37" fontId="2" fillId="0" borderId="0" xfId="0" applyNumberFormat="1" applyFont="1" applyFill="1" applyAlignment="1" applyProtection="1">
      <alignment horizontal="right"/>
      <protection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0" xfId="0" applyNumberFormat="1" applyFont="1" applyFill="1" applyAlignment="1" applyProtection="1">
      <alignment horizontal="right"/>
      <protection/>
    </xf>
    <xf numFmtId="5" fontId="2" fillId="0" borderId="0" xfId="0" applyNumberFormat="1" applyFont="1" applyFill="1" applyAlignment="1" applyProtection="1">
      <alignment horizontal="right"/>
      <protection/>
    </xf>
    <xf numFmtId="6" fontId="2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centerContinuous"/>
      <protection/>
    </xf>
    <xf numFmtId="0" fontId="2" fillId="0" borderId="12" xfId="0" applyFont="1" applyBorder="1" applyAlignment="1" applyProtection="1">
      <alignment horizontal="right"/>
      <protection/>
    </xf>
    <xf numFmtId="0" fontId="1" fillId="0" borderId="0" xfId="0" applyFont="1" applyAlignment="1" applyProtection="1">
      <alignment horizontal="centerContinuous"/>
      <protection/>
    </xf>
    <xf numFmtId="49" fontId="2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2" fillId="0" borderId="3" xfId="0" applyFont="1" applyFill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left"/>
      <protection/>
    </xf>
    <xf numFmtId="38" fontId="2" fillId="0" borderId="0" xfId="0" applyNumberFormat="1" applyFont="1" applyFill="1" applyBorder="1" applyAlignment="1" applyProtection="1">
      <alignment horizontal="right"/>
      <protection/>
    </xf>
    <xf numFmtId="38" fontId="2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/>
    </xf>
    <xf numFmtId="174" fontId="2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Continuous"/>
      <protection/>
    </xf>
    <xf numFmtId="0" fontId="2" fillId="0" borderId="22" xfId="0" applyFont="1" applyBorder="1" applyAlignment="1" applyProtection="1">
      <alignment horizontal="centerContinuous"/>
      <protection/>
    </xf>
    <xf numFmtId="0" fontId="2" fillId="0" borderId="23" xfId="0" applyFont="1" applyBorder="1" applyAlignment="1" applyProtection="1">
      <alignment horizontal="centerContinuous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 quotePrefix="1">
      <alignment horizontal="center"/>
      <protection/>
    </xf>
    <xf numFmtId="0" fontId="2" fillId="0" borderId="12" xfId="0" applyFont="1" applyBorder="1" applyAlignment="1" applyProtection="1">
      <alignment horizontal="centerContinuous"/>
      <protection/>
    </xf>
    <xf numFmtId="0" fontId="2" fillId="0" borderId="20" xfId="0" applyFont="1" applyBorder="1" applyAlignment="1" applyProtection="1">
      <alignment horizontal="centerContinuous"/>
      <protection/>
    </xf>
    <xf numFmtId="0" fontId="2" fillId="0" borderId="20" xfId="0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2" fillId="0" borderId="29" xfId="0" applyNumberFormat="1" applyFont="1" applyBorder="1" applyAlignment="1" applyProtection="1">
      <alignment horizontal="centerContinuous"/>
      <protection/>
    </xf>
    <xf numFmtId="49" fontId="2" fillId="0" borderId="30" xfId="0" applyNumberFormat="1" applyFont="1" applyBorder="1" applyAlignment="1" applyProtection="1">
      <alignment horizontal="centerContinuous"/>
      <protection/>
    </xf>
    <xf numFmtId="49" fontId="1" fillId="0" borderId="25" xfId="0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49" fontId="5" fillId="0" borderId="0" xfId="0" applyNumberFormat="1" applyFont="1" applyBorder="1" applyAlignment="1" applyProtection="1" quotePrefix="1">
      <alignment horizontal="left"/>
      <protection/>
    </xf>
    <xf numFmtId="49" fontId="5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49" fontId="5" fillId="0" borderId="0" xfId="0" applyNumberFormat="1" applyFont="1" applyAlignment="1" applyProtection="1">
      <alignment horizontal="center"/>
      <protection/>
    </xf>
    <xf numFmtId="0" fontId="2" fillId="0" borderId="31" xfId="0" applyFont="1" applyBorder="1" applyAlignment="1" applyProtection="1">
      <alignment/>
      <protection/>
    </xf>
    <xf numFmtId="49" fontId="2" fillId="0" borderId="0" xfId="0" applyNumberFormat="1" applyFont="1" applyAlignment="1" applyProtection="1">
      <alignment horizontal="right"/>
      <protection/>
    </xf>
    <xf numFmtId="49" fontId="2" fillId="0" borderId="0" xfId="0" applyNumberFormat="1" applyFont="1" applyFill="1" applyAlignment="1" applyProtection="1">
      <alignment horizontal="center"/>
      <protection/>
    </xf>
    <xf numFmtId="0" fontId="2" fillId="0" borderId="17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/>
      <protection/>
    </xf>
    <xf numFmtId="0" fontId="2" fillId="0" borderId="32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4" xfId="0" applyFont="1" applyBorder="1" applyAlignment="1" applyProtection="1" quotePrefix="1">
      <alignment horizont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 wrapText="1"/>
      <protection/>
    </xf>
    <xf numFmtId="49" fontId="1" fillId="0" borderId="33" xfId="0" applyNumberFormat="1" applyFont="1" applyBorder="1" applyAlignment="1" applyProtection="1">
      <alignment horizontal="center" vertical="center" wrapText="1"/>
      <protection/>
    </xf>
    <xf numFmtId="49" fontId="1" fillId="0" borderId="33" xfId="0" applyNumberFormat="1" applyFont="1" applyBorder="1" applyAlignment="1" applyProtection="1">
      <alignment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49" fontId="2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Continuous" vertical="center" wrapText="1"/>
      <protection/>
    </xf>
    <xf numFmtId="0" fontId="2" fillId="0" borderId="23" xfId="0" applyFont="1" applyBorder="1" applyAlignment="1" applyProtection="1">
      <alignment horizontal="centerContinuous" vertical="center" wrapText="1"/>
      <protection/>
    </xf>
    <xf numFmtId="0" fontId="1" fillId="0" borderId="14" xfId="0" applyFont="1" applyBorder="1" applyAlignment="1" applyProtection="1" quotePrefix="1">
      <alignment horizontal="centerContinuous"/>
      <protection/>
    </xf>
    <xf numFmtId="0" fontId="2" fillId="0" borderId="14" xfId="0" applyFont="1" applyBorder="1" applyAlignment="1" applyProtection="1">
      <alignment horizontal="centerContinuous" vertical="center" wrapText="1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49" fontId="9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2" fillId="0" borderId="3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6" fontId="2" fillId="0" borderId="3" xfId="0" applyNumberFormat="1" applyFont="1" applyBorder="1" applyAlignment="1" applyProtection="1">
      <alignment horizontal="center"/>
      <protection locked="0"/>
    </xf>
    <xf numFmtId="6" fontId="2" fillId="0" borderId="0" xfId="0" applyNumberFormat="1" applyFont="1" applyAlignment="1" applyProtection="1">
      <alignment horizontal="center"/>
      <protection/>
    </xf>
    <xf numFmtId="6" fontId="2" fillId="0" borderId="0" xfId="0" applyNumberFormat="1" applyFont="1" applyAlignment="1" applyProtection="1">
      <alignment horizontal="right"/>
      <protection/>
    </xf>
    <xf numFmtId="49" fontId="1" fillId="0" borderId="14" xfId="0" applyNumberFormat="1" applyFont="1" applyBorder="1" applyAlignment="1" applyProtection="1">
      <alignment vertical="center" wrapText="1"/>
      <protection/>
    </xf>
    <xf numFmtId="5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right"/>
      <protection/>
    </xf>
    <xf numFmtId="166" fontId="2" fillId="0" borderId="0" xfId="0" applyNumberFormat="1" applyFont="1" applyFill="1" applyAlignment="1" applyProtection="1">
      <alignment horizontal="right"/>
      <protection/>
    </xf>
    <xf numFmtId="7" fontId="2" fillId="0" borderId="0" xfId="0" applyNumberFormat="1" applyFont="1" applyFill="1" applyAlignment="1" applyProtection="1">
      <alignment horizontal="right"/>
      <protection/>
    </xf>
    <xf numFmtId="40" fontId="2" fillId="0" borderId="0" xfId="0" applyNumberFormat="1" applyFont="1" applyFill="1" applyAlignment="1" applyProtection="1">
      <alignment horizontal="right"/>
      <protection/>
    </xf>
    <xf numFmtId="8" fontId="2" fillId="0" borderId="0" xfId="0" applyNumberFormat="1" applyFont="1" applyFill="1" applyBorder="1" applyAlignment="1" applyProtection="1">
      <alignment horizontal="right"/>
      <protection/>
    </xf>
    <xf numFmtId="10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49" fontId="2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Continuous" vertical="center"/>
      <protection/>
    </xf>
    <xf numFmtId="0" fontId="2" fillId="0" borderId="12" xfId="0" applyFont="1" applyBorder="1" applyAlignment="1" applyProtection="1">
      <alignment horizontal="centerContinuous" vertical="center"/>
      <protection/>
    </xf>
    <xf numFmtId="165" fontId="2" fillId="0" borderId="0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Continuous" vertical="center" wrapText="1"/>
      <protection/>
    </xf>
    <xf numFmtId="37" fontId="2" fillId="34" borderId="3" xfId="0" applyNumberFormat="1" applyFont="1" applyFill="1" applyBorder="1" applyAlignment="1" applyProtection="1">
      <alignment horizontal="right"/>
      <protection locked="0"/>
    </xf>
    <xf numFmtId="37" fontId="2" fillId="34" borderId="35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34" borderId="25" xfId="0" applyFont="1" applyFill="1" applyBorder="1" applyAlignment="1" applyProtection="1">
      <alignment horizontal="right"/>
      <protection/>
    </xf>
    <xf numFmtId="6" fontId="2" fillId="35" borderId="3" xfId="0" applyNumberFormat="1" applyFont="1" applyFill="1" applyBorder="1" applyAlignment="1" applyProtection="1">
      <alignment horizontal="right"/>
      <protection/>
    </xf>
    <xf numFmtId="6" fontId="2" fillId="35" borderId="35" xfId="0" applyNumberFormat="1" applyFont="1" applyFill="1" applyBorder="1" applyAlignment="1" applyProtection="1">
      <alignment horizontal="right"/>
      <protection/>
    </xf>
    <xf numFmtId="6" fontId="2" fillId="0" borderId="0" xfId="0" applyNumberFormat="1" applyFont="1" applyFill="1" applyBorder="1" applyAlignment="1" applyProtection="1">
      <alignment horizontal="right"/>
      <protection locked="0"/>
    </xf>
    <xf numFmtId="6" fontId="2" fillId="0" borderId="0" xfId="0" applyNumberFormat="1" applyFont="1" applyFill="1" applyBorder="1" applyAlignment="1" applyProtection="1" quotePrefix="1">
      <alignment horizontal="right"/>
      <protection locked="0"/>
    </xf>
    <xf numFmtId="5" fontId="2" fillId="0" borderId="0" xfId="0" applyNumberFormat="1" applyFont="1" applyFill="1" applyBorder="1" applyAlignment="1" applyProtection="1">
      <alignment horizontal="right"/>
      <protection/>
    </xf>
    <xf numFmtId="6" fontId="2" fillId="34" borderId="3" xfId="0" applyNumberFormat="1" applyFont="1" applyFill="1" applyBorder="1" applyAlignment="1" applyProtection="1">
      <alignment horizontal="right"/>
      <protection/>
    </xf>
    <xf numFmtId="6" fontId="2" fillId="34" borderId="35" xfId="0" applyNumberFormat="1" applyFont="1" applyFill="1" applyBorder="1" applyAlignment="1" applyProtection="1">
      <alignment horizontal="right"/>
      <protection/>
    </xf>
    <xf numFmtId="6" fontId="2" fillId="34" borderId="31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6" fontId="2" fillId="35" borderId="36" xfId="0" applyNumberFormat="1" applyFont="1" applyFill="1" applyBorder="1" applyAlignment="1" applyProtection="1">
      <alignment horizontal="right"/>
      <protection/>
    </xf>
    <xf numFmtId="0" fontId="2" fillId="36" borderId="0" xfId="0" applyFont="1" applyFill="1" applyBorder="1" applyAlignment="1" applyProtection="1">
      <alignment horizontal="right"/>
      <protection/>
    </xf>
    <xf numFmtId="6" fontId="2" fillId="36" borderId="0" xfId="0" applyNumberFormat="1" applyFont="1" applyFill="1" applyBorder="1" applyAlignment="1" applyProtection="1">
      <alignment horizontal="right"/>
      <protection/>
    </xf>
    <xf numFmtId="0" fontId="2" fillId="36" borderId="0" xfId="0" applyFont="1" applyFill="1" applyAlignment="1" applyProtection="1">
      <alignment/>
      <protection/>
    </xf>
    <xf numFmtId="0" fontId="2" fillId="0" borderId="0" xfId="0" applyNumberFormat="1" applyFont="1" applyBorder="1" applyAlignment="1" applyProtection="1">
      <alignment horizontal="center"/>
      <protection/>
    </xf>
    <xf numFmtId="49" fontId="2" fillId="0" borderId="12" xfId="0" applyNumberFormat="1" applyFont="1" applyBorder="1" applyAlignment="1" applyProtection="1">
      <alignment/>
      <protection/>
    </xf>
    <xf numFmtId="1" fontId="2" fillId="0" borderId="0" xfId="0" applyNumberFormat="1" applyFont="1" applyAlignment="1" applyProtection="1">
      <alignment/>
      <protection/>
    </xf>
    <xf numFmtId="6" fontId="2" fillId="37" borderId="35" xfId="0" applyNumberFormat="1" applyFont="1" applyFill="1" applyBorder="1" applyAlignment="1" applyProtection="1">
      <alignment horizontal="right"/>
      <protection/>
    </xf>
    <xf numFmtId="38" fontId="2" fillId="36" borderId="0" xfId="0" applyNumberFormat="1" applyFont="1" applyFill="1" applyAlignment="1" applyProtection="1">
      <alignment horizontal="right"/>
      <protection/>
    </xf>
    <xf numFmtId="40" fontId="2" fillId="36" borderId="0" xfId="0" applyNumberFormat="1" applyFont="1" applyFill="1" applyAlignment="1" applyProtection="1">
      <alignment horizontal="right"/>
      <protection/>
    </xf>
    <xf numFmtId="38" fontId="2" fillId="36" borderId="0" xfId="0" applyNumberFormat="1" applyFont="1" applyFill="1" applyBorder="1" applyAlignment="1" applyProtection="1">
      <alignment horizontal="right"/>
      <protection/>
    </xf>
    <xf numFmtId="0" fontId="2" fillId="36" borderId="0" xfId="0" applyFont="1" applyFill="1" applyAlignment="1" applyProtection="1">
      <alignment horizontal="right"/>
      <protection/>
    </xf>
    <xf numFmtId="7" fontId="2" fillId="36" borderId="0" xfId="0" applyNumberFormat="1" applyFont="1" applyFill="1" applyAlignment="1" applyProtection="1">
      <alignment horizontal="right"/>
      <protection/>
    </xf>
    <xf numFmtId="40" fontId="2" fillId="36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 applyProtection="1" quotePrefix="1">
      <alignment horizontal="right"/>
      <protection/>
    </xf>
    <xf numFmtId="1" fontId="2" fillId="0" borderId="0" xfId="0" applyNumberFormat="1" applyFont="1" applyFill="1" applyAlignment="1" applyProtection="1">
      <alignment horizontal="right"/>
      <protection/>
    </xf>
    <xf numFmtId="1" fontId="2" fillId="0" borderId="0" xfId="0" applyNumberFormat="1" applyFont="1" applyFill="1" applyBorder="1" applyAlignment="1" applyProtection="1">
      <alignment horizontal="right"/>
      <protection locked="0"/>
    </xf>
    <xf numFmtId="38" fontId="2" fillId="0" borderId="0" xfId="0" applyNumberFormat="1" applyFont="1" applyBorder="1" applyAlignment="1" applyProtection="1" quotePrefix="1">
      <alignment horizontal="right"/>
      <protection locked="0"/>
    </xf>
    <xf numFmtId="38" fontId="2" fillId="0" borderId="12" xfId="0" applyNumberFormat="1" applyFont="1" applyFill="1" applyBorder="1" applyAlignment="1" applyProtection="1">
      <alignment horizontal="right"/>
      <protection locked="0"/>
    </xf>
    <xf numFmtId="40" fontId="2" fillId="36" borderId="12" xfId="0" applyNumberFormat="1" applyFont="1" applyFill="1" applyBorder="1" applyAlignment="1" applyProtection="1">
      <alignment horizontal="right"/>
      <protection/>
    </xf>
    <xf numFmtId="38" fontId="2" fillId="0" borderId="12" xfId="0" applyNumberFormat="1" applyFont="1" applyBorder="1" applyAlignment="1" applyProtection="1" quotePrefix="1">
      <alignment horizontal="right"/>
      <protection locked="0"/>
    </xf>
    <xf numFmtId="38" fontId="2" fillId="36" borderId="12" xfId="0" applyNumberFormat="1" applyFont="1" applyFill="1" applyBorder="1" applyAlignment="1" applyProtection="1">
      <alignment/>
      <protection/>
    </xf>
    <xf numFmtId="38" fontId="2" fillId="36" borderId="0" xfId="0" applyNumberFormat="1" applyFont="1" applyFill="1" applyBorder="1" applyAlignment="1" applyProtection="1">
      <alignment/>
      <protection/>
    </xf>
    <xf numFmtId="6" fontId="2" fillId="37" borderId="3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 quotePrefix="1">
      <alignment horizontal="centerContinuous"/>
      <protection/>
    </xf>
    <xf numFmtId="38" fontId="2" fillId="0" borderId="0" xfId="0" applyNumberFormat="1" applyFont="1" applyFill="1" applyBorder="1" applyAlignment="1" applyProtection="1">
      <alignment/>
      <protection/>
    </xf>
    <xf numFmtId="38" fontId="2" fillId="0" borderId="12" xfId="0" applyNumberFormat="1" applyFont="1" applyFill="1" applyBorder="1" applyAlignment="1" applyProtection="1">
      <alignment/>
      <protection/>
    </xf>
    <xf numFmtId="38" fontId="1" fillId="0" borderId="0" xfId="0" applyNumberFormat="1" applyFont="1" applyFill="1" applyBorder="1" applyAlignment="1" applyProtection="1">
      <alignment/>
      <protection/>
    </xf>
    <xf numFmtId="38" fontId="2" fillId="37" borderId="3" xfId="0" applyNumberFormat="1" applyFont="1" applyFill="1" applyBorder="1" applyAlignment="1" applyProtection="1">
      <alignment horizontal="right"/>
      <protection/>
    </xf>
    <xf numFmtId="38" fontId="2" fillId="37" borderId="31" xfId="0" applyNumberFormat="1" applyFont="1" applyFill="1" applyBorder="1" applyAlignment="1" applyProtection="1">
      <alignment horizontal="right"/>
      <protection/>
    </xf>
    <xf numFmtId="0" fontId="2" fillId="0" borderId="3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/>
      <protection/>
    </xf>
    <xf numFmtId="1" fontId="2" fillId="37" borderId="35" xfId="0" applyNumberFormat="1" applyFont="1" applyFill="1" applyBorder="1" applyAlignment="1" applyProtection="1">
      <alignment horizontal="right"/>
      <protection/>
    </xf>
    <xf numFmtId="0" fontId="2" fillId="35" borderId="0" xfId="0" applyFont="1" applyFill="1" applyAlignment="1" applyProtection="1">
      <alignment/>
      <protection/>
    </xf>
    <xf numFmtId="0" fontId="2" fillId="0" borderId="0" xfId="0" applyFont="1" applyAlignment="1" applyProtection="1">
      <alignment horizontal="center"/>
      <protection locked="0"/>
    </xf>
    <xf numFmtId="37" fontId="2" fillId="0" borderId="0" xfId="42" applyNumberFormat="1" applyFont="1" applyFill="1" applyAlignment="1" applyProtection="1">
      <alignment horizontal="right"/>
      <protection/>
    </xf>
    <xf numFmtId="37" fontId="2" fillId="0" borderId="0" xfId="42" applyNumberFormat="1" applyFont="1" applyBorder="1" applyAlignment="1" applyProtection="1">
      <alignment horizontal="right"/>
      <protection/>
    </xf>
    <xf numFmtId="37" fontId="2" fillId="0" borderId="0" xfId="42" applyNumberFormat="1" applyFont="1" applyFill="1" applyBorder="1" applyAlignment="1" applyProtection="1">
      <alignment horizontal="right"/>
      <protection/>
    </xf>
    <xf numFmtId="37" fontId="2" fillId="0" borderId="0" xfId="42" applyNumberFormat="1" applyFont="1" applyAlignment="1" applyProtection="1">
      <alignment horizontal="right"/>
      <protection/>
    </xf>
    <xf numFmtId="0" fontId="2" fillId="35" borderId="0" xfId="0" applyFont="1" applyFill="1" applyAlignment="1" applyProtection="1">
      <alignment horizontal="center"/>
      <protection/>
    </xf>
    <xf numFmtId="0" fontId="2" fillId="35" borderId="3" xfId="0" applyFont="1" applyFill="1" applyBorder="1" applyAlignment="1" applyProtection="1">
      <alignment horizontal="center"/>
      <protection/>
    </xf>
    <xf numFmtId="0" fontId="2" fillId="35" borderId="0" xfId="0" applyFont="1" applyFill="1" applyAlignment="1">
      <alignment horizontal="center"/>
    </xf>
    <xf numFmtId="0" fontId="2" fillId="35" borderId="3" xfId="0" applyFont="1" applyFill="1" applyBorder="1" applyAlignment="1">
      <alignment horizontal="center"/>
    </xf>
    <xf numFmtId="0" fontId="1" fillId="35" borderId="37" xfId="0" applyFont="1" applyFill="1" applyBorder="1" applyAlignment="1" applyProtection="1">
      <alignment horizontal="centerContinuous"/>
      <protection/>
    </xf>
    <xf numFmtId="0" fontId="1" fillId="35" borderId="38" xfId="0" applyFont="1" applyFill="1" applyBorder="1" applyAlignment="1" applyProtection="1">
      <alignment horizontal="centerContinuous"/>
      <protection/>
    </xf>
    <xf numFmtId="0" fontId="1" fillId="35" borderId="39" xfId="0" applyFont="1" applyFill="1" applyBorder="1" applyAlignment="1" applyProtection="1">
      <alignment horizontal="centerContinuous"/>
      <protection/>
    </xf>
    <xf numFmtId="0" fontId="1" fillId="29" borderId="3" xfId="0" applyFont="1" applyFill="1" applyBorder="1" applyAlignment="1" applyProtection="1">
      <alignment horizontal="left"/>
      <protection/>
    </xf>
    <xf numFmtId="0" fontId="1" fillId="29" borderId="3" xfId="0" applyFont="1" applyFill="1" applyBorder="1" applyAlignment="1" applyProtection="1">
      <alignment horizontal="center"/>
      <protection/>
    </xf>
    <xf numFmtId="5" fontId="2" fillId="29" borderId="14" xfId="0" applyNumberFormat="1" applyFont="1" applyFill="1" applyBorder="1" applyAlignment="1" applyProtection="1">
      <alignment/>
      <protection/>
    </xf>
    <xf numFmtId="37" fontId="2" fillId="29" borderId="3" xfId="42" applyNumberFormat="1" applyFont="1" applyFill="1" applyBorder="1" applyAlignment="1" applyProtection="1">
      <alignment horizontal="right"/>
      <protection/>
    </xf>
    <xf numFmtId="1" fontId="2" fillId="29" borderId="14" xfId="0" applyNumberFormat="1" applyFont="1" applyFill="1" applyBorder="1" applyAlignment="1" applyProtection="1">
      <alignment horizontal="center"/>
      <protection locked="0"/>
    </xf>
    <xf numFmtId="37" fontId="2" fillId="29" borderId="35" xfId="42" applyNumberFormat="1" applyFont="1" applyFill="1" applyBorder="1" applyAlignment="1" applyProtection="1">
      <alignment horizontal="right"/>
      <protection/>
    </xf>
    <xf numFmtId="10" fontId="2" fillId="29" borderId="3" xfId="0" applyNumberFormat="1" applyFont="1" applyFill="1" applyBorder="1" applyAlignment="1" applyProtection="1">
      <alignment horizontal="right"/>
      <protection/>
    </xf>
    <xf numFmtId="37" fontId="2" fillId="29" borderId="35" xfId="0" applyNumberFormat="1" applyFont="1" applyFill="1" applyBorder="1" applyAlignment="1" applyProtection="1">
      <alignment horizontal="right"/>
      <protection/>
    </xf>
    <xf numFmtId="10" fontId="2" fillId="29" borderId="35" xfId="0" applyNumberFormat="1" applyFont="1" applyFill="1" applyBorder="1" applyAlignment="1" applyProtection="1">
      <alignment horizontal="right"/>
      <protection/>
    </xf>
    <xf numFmtId="37" fontId="2" fillId="29" borderId="3" xfId="0" applyNumberFormat="1" applyFont="1" applyFill="1" applyBorder="1" applyAlignment="1" applyProtection="1">
      <alignment horizontal="right"/>
      <protection locked="0"/>
    </xf>
    <xf numFmtId="6" fontId="2" fillId="29" borderId="35" xfId="0" applyNumberFormat="1" applyFont="1" applyFill="1" applyBorder="1" applyAlignment="1" applyProtection="1">
      <alignment horizontal="right"/>
      <protection/>
    </xf>
    <xf numFmtId="38" fontId="2" fillId="29" borderId="3" xfId="0" applyNumberFormat="1" applyFont="1" applyFill="1" applyBorder="1" applyAlignment="1" applyProtection="1">
      <alignment horizontal="right"/>
      <protection/>
    </xf>
    <xf numFmtId="6" fontId="2" fillId="29" borderId="3" xfId="0" applyNumberFormat="1" applyFont="1" applyFill="1" applyBorder="1" applyAlignment="1" applyProtection="1">
      <alignment horizontal="right"/>
      <protection/>
    </xf>
    <xf numFmtId="5" fontId="2" fillId="29" borderId="35" xfId="0" applyNumberFormat="1" applyFont="1" applyFill="1" applyBorder="1" applyAlignment="1" applyProtection="1">
      <alignment horizontal="right"/>
      <protection/>
    </xf>
    <xf numFmtId="0" fontId="2" fillId="29" borderId="12" xfId="0" applyFont="1" applyFill="1" applyBorder="1" applyAlignment="1" applyProtection="1">
      <alignment/>
      <protection/>
    </xf>
    <xf numFmtId="0" fontId="2" fillId="29" borderId="0" xfId="0" applyFont="1" applyFill="1" applyBorder="1" applyAlignment="1" applyProtection="1">
      <alignment/>
      <protection/>
    </xf>
    <xf numFmtId="10" fontId="2" fillId="29" borderId="31" xfId="0" applyNumberFormat="1" applyFont="1" applyFill="1" applyBorder="1" applyAlignment="1" applyProtection="1">
      <alignment horizontal="right"/>
      <protection/>
    </xf>
    <xf numFmtId="0" fontId="2" fillId="29" borderId="3" xfId="0" applyFont="1" applyFill="1" applyBorder="1" applyAlignment="1" applyProtection="1">
      <alignment horizontal="center"/>
      <protection/>
    </xf>
    <xf numFmtId="6" fontId="2" fillId="29" borderId="31" xfId="0" applyNumberFormat="1" applyFont="1" applyFill="1" applyBorder="1" applyAlignment="1" applyProtection="1">
      <alignment horizontal="right"/>
      <protection/>
    </xf>
    <xf numFmtId="38" fontId="2" fillId="29" borderId="35" xfId="0" applyNumberFormat="1" applyFont="1" applyFill="1" applyBorder="1" applyAlignment="1" applyProtection="1">
      <alignment horizontal="right"/>
      <protection/>
    </xf>
    <xf numFmtId="6" fontId="1" fillId="29" borderId="35" xfId="0" applyNumberFormat="1" applyFont="1" applyFill="1" applyBorder="1" applyAlignment="1" applyProtection="1">
      <alignment horizontal="right"/>
      <protection/>
    </xf>
    <xf numFmtId="14" fontId="2" fillId="29" borderId="14" xfId="0" applyNumberFormat="1" applyFont="1" applyFill="1" applyBorder="1" applyAlignment="1" applyProtection="1">
      <alignment/>
      <protection locked="0"/>
    </xf>
    <xf numFmtId="37" fontId="2" fillId="29" borderId="3" xfId="42" applyNumberFormat="1" applyFont="1" applyFill="1" applyBorder="1" applyAlignment="1" applyProtection="1">
      <alignment horizontal="right"/>
      <protection locked="0"/>
    </xf>
    <xf numFmtId="1" fontId="2" fillId="29" borderId="35" xfId="0" applyNumberFormat="1" applyFont="1" applyFill="1" applyBorder="1" applyAlignment="1" applyProtection="1">
      <alignment horizontal="right"/>
      <protection/>
    </xf>
    <xf numFmtId="182" fontId="2" fillId="29" borderId="35" xfId="0" applyNumberFormat="1" applyFont="1" applyFill="1" applyBorder="1" applyAlignment="1" applyProtection="1">
      <alignment horizontal="right"/>
      <protection/>
    </xf>
    <xf numFmtId="14" fontId="11" fillId="0" borderId="40" xfId="0" applyNumberFormat="1" applyFont="1" applyFill="1" applyBorder="1" applyAlignment="1" applyProtection="1">
      <alignment/>
      <protection locked="0"/>
    </xf>
    <xf numFmtId="41" fontId="2" fillId="0" borderId="0" xfId="0" applyNumberFormat="1" applyFont="1" applyBorder="1" applyAlignment="1" applyProtection="1">
      <alignment horizontal="center"/>
      <protection/>
    </xf>
    <xf numFmtId="168" fontId="2" fillId="0" borderId="31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Continuous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 locked="0"/>
    </xf>
    <xf numFmtId="168" fontId="2" fillId="0" borderId="0" xfId="0" applyNumberFormat="1" applyFont="1" applyBorder="1" applyAlignment="1" applyProtection="1">
      <alignment/>
      <protection/>
    </xf>
    <xf numFmtId="0" fontId="0" fillId="0" borderId="0" xfId="0" applyNumberFormat="1" applyAlignment="1" quotePrefix="1">
      <alignment horizontal="left"/>
    </xf>
    <xf numFmtId="38" fontId="2" fillId="0" borderId="13" xfId="0" applyNumberFormat="1" applyFont="1" applyBorder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5" fontId="2" fillId="0" borderId="0" xfId="0" applyNumberFormat="1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 horizontal="centerContinuous" vertical="center" wrapText="1"/>
      <protection/>
    </xf>
    <xf numFmtId="0" fontId="2" fillId="0" borderId="12" xfId="0" applyFont="1" applyFill="1" applyBorder="1" applyAlignment="1" applyProtection="1">
      <alignment horizontal="centerContinuous" vertical="center" wrapText="1"/>
      <protection/>
    </xf>
    <xf numFmtId="0" fontId="2" fillId="0" borderId="20" xfId="0" applyFont="1" applyFill="1" applyBorder="1" applyAlignment="1" applyProtection="1">
      <alignment horizontal="centerContinuous" vertical="center" wrapText="1"/>
      <protection/>
    </xf>
    <xf numFmtId="167" fontId="2" fillId="29" borderId="3" xfId="0" applyNumberFormat="1" applyFont="1" applyFill="1" applyBorder="1" applyAlignment="1" applyProtection="1">
      <alignment horizontal="center"/>
      <protection/>
    </xf>
    <xf numFmtId="167" fontId="2" fillId="29" borderId="41" xfId="0" applyNumberFormat="1" applyFont="1" applyFill="1" applyBorder="1" applyAlignment="1" applyProtection="1">
      <alignment horizontal="center"/>
      <protection/>
    </xf>
    <xf numFmtId="0" fontId="12" fillId="0" borderId="42" xfId="0" applyFont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13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left"/>
    </xf>
    <xf numFmtId="0" fontId="0" fillId="0" borderId="12" xfId="0" applyNumberFormat="1" applyBorder="1" applyAlignment="1" quotePrefix="1">
      <alignment horizontal="left"/>
    </xf>
    <xf numFmtId="0" fontId="14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0" fillId="0" borderId="0" xfId="0" applyFont="1" applyBorder="1" applyAlignment="1" applyProtection="1">
      <alignment horizontal="right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>
      <alignment horizontal="center"/>
    </xf>
    <xf numFmtId="9" fontId="2" fillId="0" borderId="41" xfId="63" applyFont="1" applyBorder="1" applyAlignment="1" applyProtection="1">
      <alignment horizontal="center"/>
      <protection locked="0"/>
    </xf>
    <xf numFmtId="9" fontId="2" fillId="0" borderId="43" xfId="63" applyFont="1" applyBorder="1" applyAlignment="1" applyProtection="1">
      <alignment horizontal="center"/>
      <protection locked="0"/>
    </xf>
    <xf numFmtId="167" fontId="2" fillId="29" borderId="43" xfId="0" applyNumberFormat="1" applyFont="1" applyFill="1" applyBorder="1" applyAlignment="1" applyProtection="1">
      <alignment horizontal="center"/>
      <protection/>
    </xf>
    <xf numFmtId="0" fontId="1" fillId="0" borderId="33" xfId="0" applyFont="1" applyFill="1" applyBorder="1" applyAlignment="1" applyProtection="1">
      <alignment horizontal="center" vertical="center" wrapText="1"/>
      <protection locked="0"/>
    </xf>
    <xf numFmtId="186" fontId="6" fillId="0" borderId="44" xfId="0" applyNumberFormat="1" applyFont="1" applyBorder="1" applyAlignment="1" applyProtection="1">
      <alignment horizontal="center"/>
      <protection locked="0"/>
    </xf>
    <xf numFmtId="1" fontId="2" fillId="29" borderId="14" xfId="0" applyNumberFormat="1" applyFont="1" applyFill="1" applyBorder="1" applyAlignment="1" applyProtection="1">
      <alignment horizontal="center"/>
      <protection/>
    </xf>
    <xf numFmtId="186" fontId="1" fillId="29" borderId="3" xfId="0" applyNumberFormat="1" applyFont="1" applyFill="1" applyBorder="1" applyAlignment="1" applyProtection="1">
      <alignment horizontal="center"/>
      <protection locked="0"/>
    </xf>
    <xf numFmtId="0" fontId="2" fillId="0" borderId="45" xfId="0" applyFont="1" applyBorder="1" applyAlignment="1" applyProtection="1">
      <alignment horizontal="center"/>
      <protection/>
    </xf>
    <xf numFmtId="0" fontId="2" fillId="35" borderId="45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 quotePrefix="1">
      <alignment horizontal="center"/>
      <protection/>
    </xf>
    <xf numFmtId="0" fontId="2" fillId="0" borderId="42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 locked="0"/>
    </xf>
    <xf numFmtId="6" fontId="2" fillId="0" borderId="0" xfId="0" applyNumberFormat="1" applyFont="1" applyBorder="1" applyAlignment="1" applyProtection="1">
      <alignment horizontal="center"/>
      <protection locked="0"/>
    </xf>
    <xf numFmtId="43" fontId="2" fillId="29" borderId="12" xfId="42" applyFont="1" applyFill="1" applyBorder="1" applyAlignment="1" applyProtection="1">
      <alignment/>
      <protection/>
    </xf>
    <xf numFmtId="43" fontId="2" fillId="29" borderId="42" xfId="42" applyFont="1" applyFill="1" applyBorder="1" applyAlignment="1" applyProtection="1">
      <alignment/>
      <protection/>
    </xf>
    <xf numFmtId="44" fontId="2" fillId="29" borderId="31" xfId="45" applyFont="1" applyFill="1" applyBorder="1" applyAlignment="1" applyProtection="1">
      <alignment/>
      <protection/>
    </xf>
    <xf numFmtId="1" fontId="2" fillId="0" borderId="3" xfId="0" applyNumberFormat="1" applyFont="1" applyFill="1" applyBorder="1" applyAlignment="1" applyProtection="1">
      <alignment horizontal="right"/>
      <protection locked="0"/>
    </xf>
    <xf numFmtId="1" fontId="2" fillId="0" borderId="12" xfId="0" applyNumberFormat="1" applyFont="1" applyFill="1" applyBorder="1" applyAlignment="1" applyProtection="1">
      <alignment horizontal="right"/>
      <protection locked="0"/>
    </xf>
    <xf numFmtId="5" fontId="2" fillId="0" borderId="0" xfId="0" applyNumberFormat="1" applyFont="1" applyFill="1" applyAlignment="1" applyProtection="1">
      <alignment/>
      <protection/>
    </xf>
    <xf numFmtId="191" fontId="2" fillId="29" borderId="12" xfId="0" applyNumberFormat="1" applyFont="1" applyFill="1" applyBorder="1" applyAlignment="1" applyProtection="1">
      <alignment horizontal="center"/>
      <protection/>
    </xf>
    <xf numFmtId="172" fontId="2" fillId="29" borderId="12" xfId="42" applyNumberFormat="1" applyFont="1" applyFill="1" applyBorder="1" applyAlignment="1" applyProtection="1">
      <alignment/>
      <protection/>
    </xf>
    <xf numFmtId="191" fontId="2" fillId="29" borderId="42" xfId="0" applyNumberFormat="1" applyFont="1" applyFill="1" applyBorder="1" applyAlignment="1" applyProtection="1">
      <alignment horizontal="center"/>
      <protection/>
    </xf>
    <xf numFmtId="194" fontId="2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3" fontId="2" fillId="0" borderId="0" xfId="42" applyFont="1" applyFill="1" applyBorder="1" applyAlignment="1" applyProtection="1">
      <alignment/>
      <protection/>
    </xf>
    <xf numFmtId="0" fontId="2" fillId="0" borderId="42" xfId="0" applyFont="1" applyBorder="1" applyAlignment="1" applyProtection="1" quotePrefix="1">
      <alignment horizontal="center"/>
      <protection/>
    </xf>
    <xf numFmtId="1" fontId="4" fillId="29" borderId="14" xfId="0" applyNumberFormat="1" applyFont="1" applyFill="1" applyBorder="1" applyAlignment="1" applyProtection="1">
      <alignment horizontal="center"/>
      <protection/>
    </xf>
    <xf numFmtId="43" fontId="2" fillId="0" borderId="0" xfId="42" applyFont="1" applyFill="1" applyAlignment="1" applyProtection="1">
      <alignment horizontal="right"/>
      <protection/>
    </xf>
    <xf numFmtId="41" fontId="2" fillId="35" borderId="3" xfId="43" applyFont="1" applyFill="1" applyBorder="1" applyAlignment="1" applyProtection="1">
      <alignment horizontal="right"/>
      <protection/>
    </xf>
    <xf numFmtId="41" fontId="2" fillId="0" borderId="3" xfId="43" applyFont="1" applyFill="1" applyBorder="1" applyAlignment="1" applyProtection="1">
      <alignment horizontal="right"/>
      <protection locked="0"/>
    </xf>
    <xf numFmtId="41" fontId="2" fillId="29" borderId="3" xfId="43" applyFont="1" applyFill="1" applyBorder="1" applyAlignment="1" applyProtection="1">
      <alignment horizontal="right"/>
      <protection/>
    </xf>
    <xf numFmtId="41" fontId="0" fillId="0" borderId="0" xfId="43" applyFont="1" applyAlignment="1">
      <alignment/>
    </xf>
    <xf numFmtId="41" fontId="2" fillId="0" borderId="0" xfId="43" applyFont="1" applyFill="1" applyAlignment="1" applyProtection="1">
      <alignment horizontal="right"/>
      <protection/>
    </xf>
    <xf numFmtId="41" fontId="2" fillId="0" borderId="0" xfId="43" applyFont="1" applyFill="1" applyBorder="1" applyAlignment="1" applyProtection="1">
      <alignment horizontal="right"/>
      <protection/>
    </xf>
    <xf numFmtId="42" fontId="2" fillId="0" borderId="0" xfId="46" applyFont="1" applyFill="1" applyAlignment="1" applyProtection="1">
      <alignment horizontal="right"/>
      <protection/>
    </xf>
    <xf numFmtId="42" fontId="2" fillId="0" borderId="0" xfId="46" applyFont="1" applyAlignment="1" applyProtection="1">
      <alignment horizontal="right"/>
      <protection/>
    </xf>
    <xf numFmtId="41" fontId="2" fillId="0" borderId="0" xfId="43" applyFont="1" applyAlignment="1" applyProtection="1">
      <alignment horizontal="right"/>
      <protection/>
    </xf>
    <xf numFmtId="41" fontId="2" fillId="29" borderId="35" xfId="43" applyFont="1" applyFill="1" applyBorder="1" applyAlignment="1" applyProtection="1">
      <alignment horizontal="right"/>
      <protection/>
    </xf>
    <xf numFmtId="41" fontId="2" fillId="0" borderId="0" xfId="43" applyFont="1" applyFill="1" applyAlignment="1">
      <alignment horizontal="right"/>
    </xf>
    <xf numFmtId="41" fontId="2" fillId="35" borderId="35" xfId="43" applyFont="1" applyFill="1" applyBorder="1" applyAlignment="1" applyProtection="1">
      <alignment horizontal="right"/>
      <protection/>
    </xf>
    <xf numFmtId="44" fontId="2" fillId="29" borderId="35" xfId="45" applyFont="1" applyFill="1" applyBorder="1" applyAlignment="1" applyProtection="1">
      <alignment horizontal="right"/>
      <protection/>
    </xf>
    <xf numFmtId="41" fontId="2" fillId="0" borderId="0" xfId="43" applyFont="1" applyBorder="1" applyAlignment="1" applyProtection="1">
      <alignment horizontal="right"/>
      <protection/>
    </xf>
    <xf numFmtId="42" fontId="2" fillId="0" borderId="0" xfId="0" applyNumberFormat="1" applyFont="1" applyAlignment="1" applyProtection="1">
      <alignment/>
      <protection/>
    </xf>
    <xf numFmtId="205" fontId="2" fillId="0" borderId="3" xfId="42" applyNumberFormat="1" applyFont="1" applyFill="1" applyBorder="1" applyAlignment="1" applyProtection="1">
      <alignment horizontal="right"/>
      <protection locked="0"/>
    </xf>
    <xf numFmtId="205" fontId="2" fillId="35" borderId="3" xfId="47" applyFont="1" applyFill="1" applyBorder="1" applyAlignment="1" applyProtection="1">
      <alignment horizontal="right"/>
      <protection/>
    </xf>
    <xf numFmtId="205" fontId="2" fillId="29" borderId="3" xfId="47" applyFont="1" applyFill="1" applyBorder="1" applyAlignment="1" applyProtection="1">
      <alignment horizontal="right"/>
      <protection/>
    </xf>
    <xf numFmtId="205" fontId="2" fillId="29" borderId="35" xfId="47" applyFont="1" applyFill="1" applyBorder="1" applyAlignment="1" applyProtection="1">
      <alignment horizontal="right"/>
      <protection/>
    </xf>
    <xf numFmtId="205" fontId="2" fillId="35" borderId="35" xfId="47" applyFont="1" applyFill="1" applyBorder="1" applyAlignment="1" applyProtection="1">
      <alignment horizontal="right"/>
      <protection/>
    </xf>
    <xf numFmtId="205" fontId="2" fillId="0" borderId="0" xfId="47" applyFont="1" applyFill="1" applyBorder="1" applyAlignment="1" applyProtection="1">
      <alignment horizontal="right"/>
      <protection/>
    </xf>
    <xf numFmtId="205" fontId="2" fillId="0" borderId="0" xfId="47" applyFont="1" applyBorder="1" applyAlignment="1" applyProtection="1">
      <alignment horizontal="right"/>
      <protection/>
    </xf>
    <xf numFmtId="204" fontId="2" fillId="29" borderId="3" xfId="44" applyFont="1" applyFill="1" applyBorder="1" applyAlignment="1" applyProtection="1">
      <alignment horizontal="right"/>
      <protection/>
    </xf>
    <xf numFmtId="204" fontId="0" fillId="0" borderId="0" xfId="44" applyFont="1" applyFill="1" applyBorder="1" applyAlignment="1">
      <alignment/>
    </xf>
    <xf numFmtId="204" fontId="2" fillId="0" borderId="0" xfId="44" applyFont="1" applyFill="1" applyBorder="1" applyAlignment="1" applyProtection="1">
      <alignment horizontal="right"/>
      <protection/>
    </xf>
    <xf numFmtId="204" fontId="2" fillId="35" borderId="3" xfId="44" applyFont="1" applyFill="1" applyBorder="1" applyAlignment="1" applyProtection="1">
      <alignment horizontal="right"/>
      <protection/>
    </xf>
    <xf numFmtId="204" fontId="2" fillId="0" borderId="0" xfId="44" applyFont="1" applyFill="1" applyBorder="1" applyAlignment="1" applyProtection="1">
      <alignment horizontal="right"/>
      <protection locked="0"/>
    </xf>
    <xf numFmtId="204" fontId="2" fillId="0" borderId="46" xfId="44" applyFont="1" applyFill="1" applyBorder="1" applyAlignment="1" applyProtection="1">
      <alignment horizontal="right"/>
      <protection/>
    </xf>
    <xf numFmtId="204" fontId="2" fillId="0" borderId="0" xfId="43" applyNumberFormat="1" applyFont="1" applyAlignment="1" applyProtection="1">
      <alignment horizontal="right"/>
      <protection/>
    </xf>
    <xf numFmtId="205" fontId="2" fillId="0" borderId="3" xfId="47" applyNumberFormat="1" applyFont="1" applyFill="1" applyBorder="1" applyAlignment="1" applyProtection="1">
      <alignment horizontal="right"/>
      <protection locked="0"/>
    </xf>
    <xf numFmtId="204" fontId="2" fillId="0" borderId="3" xfId="44" applyNumberFormat="1" applyFont="1" applyFill="1" applyBorder="1" applyAlignment="1" applyProtection="1">
      <alignment horizontal="right"/>
      <protection locked="0"/>
    </xf>
    <xf numFmtId="204" fontId="0" fillId="0" borderId="0" xfId="44" applyNumberFormat="1" applyFont="1" applyFill="1" applyBorder="1" applyAlignment="1">
      <alignment/>
    </xf>
    <xf numFmtId="205" fontId="2" fillId="0" borderId="3" xfId="46" applyNumberFormat="1" applyFont="1" applyFill="1" applyBorder="1" applyAlignment="1" applyProtection="1">
      <alignment horizontal="right"/>
      <protection locked="0"/>
    </xf>
    <xf numFmtId="204" fontId="2" fillId="0" borderId="0" xfId="44" applyNumberFormat="1" applyFont="1" applyFill="1" applyBorder="1" applyAlignment="1" applyProtection="1">
      <alignment horizontal="right"/>
      <protection locked="0"/>
    </xf>
    <xf numFmtId="204" fontId="2" fillId="0" borderId="0" xfId="44" applyNumberFormat="1" applyFont="1" applyFill="1" applyBorder="1" applyAlignment="1" applyProtection="1">
      <alignment/>
      <protection/>
    </xf>
    <xf numFmtId="204" fontId="0" fillId="0" borderId="0" xfId="0" applyNumberFormat="1" applyAlignment="1">
      <alignment/>
    </xf>
    <xf numFmtId="205" fontId="2" fillId="0" borderId="3" xfId="47" applyNumberFormat="1" applyFont="1" applyBorder="1" applyAlignment="1" applyProtection="1">
      <alignment horizontal="right"/>
      <protection locked="0"/>
    </xf>
    <xf numFmtId="205" fontId="2" fillId="29" borderId="31" xfId="47" applyFont="1" applyFill="1" applyBorder="1" applyAlignment="1" applyProtection="1">
      <alignment horizontal="right"/>
      <protection/>
    </xf>
    <xf numFmtId="205" fontId="2" fillId="29" borderId="12" xfId="47" applyFont="1" applyFill="1" applyBorder="1" applyAlignment="1" applyProtection="1">
      <alignment horizontal="right"/>
      <protection/>
    </xf>
    <xf numFmtId="205" fontId="1" fillId="29" borderId="35" xfId="47" applyFont="1" applyFill="1" applyBorder="1" applyAlignment="1" applyProtection="1">
      <alignment horizontal="right"/>
      <protection/>
    </xf>
    <xf numFmtId="205" fontId="1" fillId="35" borderId="35" xfId="47" applyFont="1" applyFill="1" applyBorder="1" applyAlignment="1" applyProtection="1">
      <alignment horizontal="right"/>
      <protection/>
    </xf>
    <xf numFmtId="204" fontId="2" fillId="29" borderId="12" xfId="44" applyFont="1" applyFill="1" applyBorder="1" applyAlignment="1" applyProtection="1">
      <alignment horizontal="right"/>
      <protection/>
    </xf>
    <xf numFmtId="204" fontId="13" fillId="0" borderId="0" xfId="44" applyNumberFormat="1" applyFont="1" applyFill="1" applyBorder="1" applyAlignment="1">
      <alignment horizontal="center"/>
    </xf>
    <xf numFmtId="204" fontId="2" fillId="0" borderId="0" xfId="44" applyNumberFormat="1" applyFont="1" applyFill="1" applyBorder="1" applyAlignment="1" applyProtection="1">
      <alignment horizontal="right"/>
      <protection/>
    </xf>
    <xf numFmtId="204" fontId="2" fillId="29" borderId="3" xfId="44" applyNumberFormat="1" applyFont="1" applyFill="1" applyBorder="1" applyAlignment="1" applyProtection="1">
      <alignment horizontal="right"/>
      <protection/>
    </xf>
    <xf numFmtId="205" fontId="0" fillId="0" borderId="0" xfId="0" applyNumberFormat="1" applyAlignment="1">
      <alignment/>
    </xf>
    <xf numFmtId="205" fontId="0" fillId="0" borderId="0" xfId="43" applyNumberFormat="1" applyFont="1" applyAlignment="1">
      <alignment/>
    </xf>
    <xf numFmtId="204" fontId="2" fillId="0" borderId="0" xfId="0" applyNumberFormat="1" applyFont="1" applyAlignment="1" applyProtection="1">
      <alignment horizontal="right"/>
      <protection/>
    </xf>
    <xf numFmtId="204" fontId="2" fillId="0" borderId="0" xfId="0" applyNumberFormat="1" applyFont="1" applyFill="1" applyAlignment="1" applyProtection="1">
      <alignment horizontal="right"/>
      <protection/>
    </xf>
    <xf numFmtId="204" fontId="2" fillId="0" borderId="12" xfId="44" applyNumberFormat="1" applyFont="1" applyFill="1" applyBorder="1" applyAlignment="1" applyProtection="1">
      <alignment horizontal="right"/>
      <protection locked="0"/>
    </xf>
    <xf numFmtId="205" fontId="2" fillId="0" borderId="0" xfId="0" applyNumberFormat="1" applyFont="1" applyFill="1" applyAlignment="1" applyProtection="1">
      <alignment horizontal="right"/>
      <protection/>
    </xf>
    <xf numFmtId="205" fontId="2" fillId="0" borderId="12" xfId="47" applyNumberFormat="1" applyFont="1" applyBorder="1" applyAlignment="1" applyProtection="1">
      <alignment horizontal="right"/>
      <protection locked="0"/>
    </xf>
    <xf numFmtId="205" fontId="2" fillId="0" borderId="0" xfId="0" applyNumberFormat="1" applyFont="1" applyAlignment="1" applyProtection="1">
      <alignment horizontal="right"/>
      <protection/>
    </xf>
    <xf numFmtId="204" fontId="0" fillId="0" borderId="0" xfId="43" applyNumberFormat="1" applyFont="1" applyAlignment="1">
      <alignment/>
    </xf>
    <xf numFmtId="205" fontId="2" fillId="0" borderId="3" xfId="46" applyNumberFormat="1" applyFont="1" applyBorder="1" applyAlignment="1" applyProtection="1">
      <alignment horizontal="right"/>
      <protection locked="0"/>
    </xf>
    <xf numFmtId="204" fontId="2" fillId="0" borderId="3" xfId="43" applyNumberFormat="1" applyFont="1" applyBorder="1" applyAlignment="1" applyProtection="1">
      <alignment horizontal="right"/>
      <protection locked="0"/>
    </xf>
    <xf numFmtId="204" fontId="2" fillId="0" borderId="0" xfId="43" applyNumberFormat="1" applyFont="1" applyAlignment="1" applyProtection="1">
      <alignment/>
      <protection/>
    </xf>
    <xf numFmtId="205" fontId="2" fillId="0" borderId="3" xfId="0" applyNumberFormat="1" applyFont="1" applyBorder="1" applyAlignment="1" applyProtection="1">
      <alignment horizontal="right"/>
      <protection locked="0"/>
    </xf>
    <xf numFmtId="204" fontId="2" fillId="0" borderId="0" xfId="0" applyNumberFormat="1" applyFont="1" applyAlignment="1" applyProtection="1">
      <alignment/>
      <protection/>
    </xf>
    <xf numFmtId="204" fontId="2" fillId="0" borderId="3" xfId="0" applyNumberFormat="1" applyFont="1" applyBorder="1" applyAlignment="1" applyProtection="1">
      <alignment horizontal="right"/>
      <protection locked="0"/>
    </xf>
    <xf numFmtId="204" fontId="2" fillId="0" borderId="0" xfId="0" applyNumberFormat="1" applyFont="1" applyAlignment="1" applyProtection="1">
      <alignment horizontal="center"/>
      <protection/>
    </xf>
    <xf numFmtId="204" fontId="2" fillId="0" borderId="0" xfId="0" applyNumberFormat="1" applyFont="1" applyAlignment="1" applyProtection="1">
      <alignment/>
      <protection/>
    </xf>
    <xf numFmtId="204" fontId="2" fillId="35" borderId="12" xfId="44" applyFont="1" applyFill="1" applyBorder="1" applyAlignment="1" applyProtection="1">
      <alignment horizontal="right"/>
      <protection/>
    </xf>
    <xf numFmtId="204" fontId="2" fillId="29" borderId="35" xfId="44" applyFont="1" applyFill="1" applyBorder="1" applyAlignment="1" applyProtection="1">
      <alignment horizontal="right"/>
      <protection/>
    </xf>
    <xf numFmtId="204" fontId="2" fillId="29" borderId="3" xfId="44" applyFont="1" applyFill="1" applyBorder="1" applyAlignment="1">
      <alignment horizontal="right"/>
    </xf>
    <xf numFmtId="204" fontId="2" fillId="0" borderId="0" xfId="44" applyFont="1" applyFill="1" applyBorder="1" applyAlignment="1">
      <alignment horizontal="right"/>
    </xf>
    <xf numFmtId="204" fontId="2" fillId="29" borderId="3" xfId="44" applyFont="1" applyFill="1" applyBorder="1" applyAlignment="1" applyProtection="1">
      <alignment/>
      <protection/>
    </xf>
    <xf numFmtId="205" fontId="2" fillId="29" borderId="3" xfId="47" applyFont="1" applyFill="1" applyBorder="1" applyAlignment="1" applyProtection="1">
      <alignment/>
      <protection/>
    </xf>
    <xf numFmtId="205" fontId="2" fillId="29" borderId="35" xfId="47" applyFont="1" applyFill="1" applyBorder="1" applyAlignment="1" applyProtection="1">
      <alignment/>
      <protection/>
    </xf>
    <xf numFmtId="207" fontId="2" fillId="29" borderId="12" xfId="47" applyNumberFormat="1" applyFont="1" applyFill="1" applyBorder="1" applyAlignment="1" applyProtection="1">
      <alignment/>
      <protection/>
    </xf>
    <xf numFmtId="207" fontId="2" fillId="29" borderId="42" xfId="47" applyNumberFormat="1" applyFont="1" applyFill="1" applyBorder="1" applyAlignment="1" applyProtection="1">
      <alignment/>
      <protection/>
    </xf>
    <xf numFmtId="207" fontId="2" fillId="29" borderId="31" xfId="47" applyNumberFormat="1" applyFont="1" applyFill="1" applyBorder="1" applyAlignment="1" applyProtection="1">
      <alignment/>
      <protection/>
    </xf>
    <xf numFmtId="204" fontId="2" fillId="29" borderId="12" xfId="44" applyFont="1" applyFill="1" applyBorder="1" applyAlignment="1" applyProtection="1">
      <alignment/>
      <protection/>
    </xf>
    <xf numFmtId="205" fontId="2" fillId="29" borderId="47" xfId="47" applyFont="1" applyFill="1" applyBorder="1" applyAlignment="1" applyProtection="1">
      <alignment horizontal="right"/>
      <protection/>
    </xf>
    <xf numFmtId="204" fontId="2" fillId="0" borderId="0" xfId="44" applyFont="1" applyFill="1" applyBorder="1" applyAlignment="1" applyProtection="1">
      <alignment/>
      <protection/>
    </xf>
    <xf numFmtId="205" fontId="2" fillId="0" borderId="48" xfId="47" applyNumberFormat="1" applyFont="1" applyBorder="1" applyAlignment="1" applyProtection="1">
      <alignment horizontal="right"/>
      <protection locked="0"/>
    </xf>
    <xf numFmtId="204" fontId="2" fillId="35" borderId="14" xfId="44" applyNumberFormat="1" applyFont="1" applyFill="1" applyBorder="1" applyAlignment="1" applyProtection="1">
      <alignment horizontal="right"/>
      <protection locked="0"/>
    </xf>
    <xf numFmtId="204" fontId="2" fillId="29" borderId="14" xfId="44" applyNumberFormat="1" applyFont="1" applyFill="1" applyBorder="1" applyAlignment="1" applyProtection="1">
      <alignment horizontal="right"/>
      <protection/>
    </xf>
    <xf numFmtId="38" fontId="22" fillId="0" borderId="0" xfId="0" applyNumberFormat="1" applyFont="1" applyAlignment="1" applyProtection="1">
      <alignment/>
      <protection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33" xfId="0" applyFont="1" applyBorder="1" applyAlignment="1" applyProtection="1">
      <alignment horizontal="left"/>
      <protection locked="0"/>
    </xf>
    <xf numFmtId="205" fontId="2" fillId="0" borderId="13" xfId="47" applyFont="1" applyBorder="1" applyAlignment="1" applyProtection="1">
      <alignment horizontal="right"/>
      <protection locked="0"/>
    </xf>
    <xf numFmtId="205" fontId="2" fillId="0" borderId="43" xfId="47" applyFont="1" applyBorder="1" applyAlignment="1" applyProtection="1">
      <alignment horizontal="right"/>
      <protection locked="0"/>
    </xf>
    <xf numFmtId="205" fontId="2" fillId="29" borderId="49" xfId="47" applyFont="1" applyFill="1" applyBorder="1" applyAlignment="1" applyProtection="1">
      <alignment horizontal="right"/>
      <protection locked="0"/>
    </xf>
    <xf numFmtId="205" fontId="2" fillId="29" borderId="49" xfId="47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>
      <alignment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 quotePrefix="1">
      <alignment horizontal="left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2" xfId="0" applyFont="1" applyFill="1" applyBorder="1" applyAlignment="1" applyProtection="1">
      <alignment/>
      <protection locked="0"/>
    </xf>
    <xf numFmtId="172" fontId="2" fillId="29" borderId="31" xfId="42" applyNumberFormat="1" applyFont="1" applyFill="1" applyBorder="1" applyAlignment="1" applyProtection="1">
      <alignment/>
      <protection/>
    </xf>
    <xf numFmtId="43" fontId="2" fillId="35" borderId="12" xfId="42" applyFont="1" applyFill="1" applyBorder="1" applyAlignment="1" applyProtection="1">
      <alignment/>
      <protection locked="0"/>
    </xf>
    <xf numFmtId="43" fontId="2" fillId="35" borderId="42" xfId="42" applyFont="1" applyFill="1" applyBorder="1" applyAlignment="1" applyProtection="1">
      <alignment/>
      <protection locked="0"/>
    </xf>
    <xf numFmtId="0" fontId="2" fillId="38" borderId="0" xfId="0" applyFont="1" applyFill="1" applyAlignment="1" applyProtection="1" quotePrefix="1">
      <alignment horizontal="center"/>
      <protection/>
    </xf>
    <xf numFmtId="0" fontId="2" fillId="38" borderId="0" xfId="0" applyFont="1" applyFill="1" applyAlignment="1" applyProtection="1">
      <alignment horizontal="center"/>
      <protection/>
    </xf>
    <xf numFmtId="0" fontId="2" fillId="38" borderId="42" xfId="0" applyFont="1" applyFill="1" applyBorder="1" applyAlignment="1" applyProtection="1">
      <alignment horizontal="center"/>
      <protection/>
    </xf>
    <xf numFmtId="191" fontId="2" fillId="29" borderId="50" xfId="0" applyNumberFormat="1" applyFont="1" applyFill="1" applyBorder="1" applyAlignment="1" applyProtection="1">
      <alignment horizontal="center"/>
      <protection/>
    </xf>
    <xf numFmtId="172" fontId="2" fillId="29" borderId="50" xfId="42" applyNumberFormat="1" applyFont="1" applyFill="1" applyBorder="1" applyAlignment="1" applyProtection="1">
      <alignment/>
      <protection/>
    </xf>
    <xf numFmtId="0" fontId="2" fillId="39" borderId="0" xfId="0" applyFont="1" applyFill="1" applyAlignment="1" applyProtection="1">
      <alignment horizontal="center"/>
      <protection/>
    </xf>
    <xf numFmtId="43" fontId="2" fillId="0" borderId="0" xfId="0" applyNumberFormat="1" applyFont="1" applyAlignment="1" applyProtection="1">
      <alignment/>
      <protection/>
    </xf>
    <xf numFmtId="208" fontId="2" fillId="29" borderId="12" xfId="42" applyNumberFormat="1" applyFont="1" applyFill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 horizontal="right"/>
      <protection/>
    </xf>
    <xf numFmtId="0" fontId="13" fillId="0" borderId="0" xfId="0" applyNumberFormat="1" applyFont="1" applyAlignment="1" applyProtection="1">
      <alignment horizontal="center"/>
      <protection/>
    </xf>
    <xf numFmtId="204" fontId="2" fillId="35" borderId="12" xfId="44" applyFont="1" applyFill="1" applyBorder="1" applyAlignment="1" applyProtection="1">
      <alignment/>
      <protection locked="0"/>
    </xf>
    <xf numFmtId="207" fontId="2" fillId="29" borderId="12" xfId="45" applyNumberFormat="1" applyFont="1" applyFill="1" applyBorder="1" applyAlignment="1" applyProtection="1">
      <alignment/>
      <protection/>
    </xf>
    <xf numFmtId="193" fontId="2" fillId="29" borderId="12" xfId="42" applyNumberFormat="1" applyFont="1" applyFill="1" applyBorder="1" applyAlignment="1" applyProtection="1">
      <alignment/>
      <protection/>
    </xf>
    <xf numFmtId="208" fontId="2" fillId="29" borderId="42" xfId="42" applyNumberFormat="1" applyFont="1" applyFill="1" applyBorder="1" applyAlignment="1" applyProtection="1">
      <alignment/>
      <protection/>
    </xf>
    <xf numFmtId="193" fontId="2" fillId="29" borderId="42" xfId="42" applyNumberFormat="1" applyFont="1" applyFill="1" applyBorder="1" applyAlignment="1" applyProtection="1">
      <alignment/>
      <protection/>
    </xf>
    <xf numFmtId="49" fontId="2" fillId="0" borderId="0" xfId="0" applyNumberFormat="1" applyFont="1" applyAlignment="1" applyProtection="1">
      <alignment/>
      <protection locked="0"/>
    </xf>
    <xf numFmtId="0" fontId="26" fillId="0" borderId="0" xfId="0" applyFont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0" fontId="2" fillId="0" borderId="21" xfId="0" applyFont="1" applyFill="1" applyBorder="1" applyAlignment="1" applyProtection="1">
      <alignment horizontal="centerContinuous" vertical="center" wrapText="1"/>
      <protection/>
    </xf>
    <xf numFmtId="0" fontId="2" fillId="0" borderId="22" xfId="0" applyFont="1" applyFill="1" applyBorder="1" applyAlignment="1" applyProtection="1">
      <alignment horizontal="centerContinuous" vertical="center" wrapText="1"/>
      <protection/>
    </xf>
    <xf numFmtId="0" fontId="2" fillId="0" borderId="23" xfId="0" applyFont="1" applyFill="1" applyBorder="1" applyAlignment="1" applyProtection="1">
      <alignment horizontal="centerContinuous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212" fontId="0" fillId="0" borderId="0" xfId="0" applyNumberFormat="1" applyAlignment="1">
      <alignment horizontal="center"/>
    </xf>
    <xf numFmtId="0" fontId="2" fillId="39" borderId="3" xfId="0" applyFont="1" applyFill="1" applyBorder="1" applyAlignment="1" applyProtection="1">
      <alignment horizontal="center"/>
      <protection/>
    </xf>
    <xf numFmtId="0" fontId="2" fillId="39" borderId="0" xfId="0" applyFont="1" applyFill="1" applyAlignment="1" applyProtection="1">
      <alignment horizontal="right"/>
      <protection/>
    </xf>
    <xf numFmtId="37" fontId="2" fillId="39" borderId="3" xfId="0" applyNumberFormat="1" applyFont="1" applyFill="1" applyBorder="1" applyAlignment="1" applyProtection="1">
      <alignment horizontal="right"/>
      <protection locked="0"/>
    </xf>
    <xf numFmtId="37" fontId="2" fillId="39" borderId="0" xfId="0" applyNumberFormat="1" applyFont="1" applyFill="1" applyAlignment="1" applyProtection="1">
      <alignment horizontal="right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40" borderId="0" xfId="0" applyFill="1" applyAlignment="1">
      <alignment/>
    </xf>
    <xf numFmtId="0" fontId="0" fillId="40" borderId="0" xfId="0" applyFill="1" applyAlignment="1">
      <alignment horizontal="center"/>
    </xf>
    <xf numFmtId="0" fontId="27" fillId="35" borderId="51" xfId="0" applyFont="1" applyFill="1" applyBorder="1" applyAlignment="1">
      <alignment/>
    </xf>
    <xf numFmtId="0" fontId="27" fillId="35" borderId="52" xfId="0" applyFont="1" applyFill="1" applyBorder="1" applyAlignment="1">
      <alignment horizontal="center"/>
    </xf>
    <xf numFmtId="0" fontId="27" fillId="35" borderId="52" xfId="0" applyFont="1" applyFill="1" applyBorder="1" applyAlignment="1">
      <alignment/>
    </xf>
    <xf numFmtId="0" fontId="27" fillId="35" borderId="53" xfId="0" applyFont="1" applyFill="1" applyBorder="1" applyAlignment="1">
      <alignment/>
    </xf>
    <xf numFmtId="0" fontId="5" fillId="41" borderId="54" xfId="0" applyFont="1" applyFill="1" applyBorder="1" applyAlignment="1">
      <alignment/>
    </xf>
    <xf numFmtId="0" fontId="27" fillId="35" borderId="55" xfId="0" applyFont="1" applyFill="1" applyBorder="1" applyAlignment="1">
      <alignment/>
    </xf>
    <xf numFmtId="0" fontId="27" fillId="35" borderId="56" xfId="0" applyFont="1" applyFill="1" applyBorder="1" applyAlignment="1">
      <alignment horizontal="center"/>
    </xf>
    <xf numFmtId="0" fontId="28" fillId="35" borderId="51" xfId="0" applyFont="1" applyFill="1" applyBorder="1" applyAlignment="1">
      <alignment/>
    </xf>
    <xf numFmtId="0" fontId="28" fillId="35" borderId="52" xfId="0" applyFont="1" applyFill="1" applyBorder="1" applyAlignment="1">
      <alignment horizontal="center"/>
    </xf>
    <xf numFmtId="0" fontId="28" fillId="35" borderId="52" xfId="0" applyFont="1" applyFill="1" applyBorder="1" applyAlignment="1">
      <alignment/>
    </xf>
    <xf numFmtId="0" fontId="28" fillId="35" borderId="53" xfId="0" applyFont="1" applyFill="1" applyBorder="1" applyAlignment="1">
      <alignment/>
    </xf>
    <xf numFmtId="204" fontId="2" fillId="29" borderId="3" xfId="43" applyNumberFormat="1" applyFont="1" applyFill="1" applyBorder="1" applyAlignment="1" applyProtection="1">
      <alignment horizontal="right"/>
      <protection/>
    </xf>
    <xf numFmtId="204" fontId="2" fillId="29" borderId="3" xfId="0" applyNumberFormat="1" applyFont="1" applyFill="1" applyBorder="1" applyAlignment="1" applyProtection="1">
      <alignment horizontal="right"/>
      <protection/>
    </xf>
    <xf numFmtId="205" fontId="2" fillId="29" borderId="3" xfId="0" applyNumberFormat="1" applyFont="1" applyFill="1" applyBorder="1" applyAlignment="1" applyProtection="1">
      <alignment horizontal="right"/>
      <protection/>
    </xf>
    <xf numFmtId="204" fontId="2" fillId="42" borderId="3" xfId="44" applyNumberFormat="1" applyFont="1" applyFill="1" applyBorder="1" applyAlignment="1" applyProtection="1">
      <alignment horizontal="right"/>
      <protection locked="0"/>
    </xf>
    <xf numFmtId="205" fontId="2" fillId="42" borderId="35" xfId="47" applyFont="1" applyFill="1" applyBorder="1" applyAlignment="1" applyProtection="1">
      <alignment horizontal="right"/>
      <protection locked="0"/>
    </xf>
    <xf numFmtId="14" fontId="0" fillId="0" borderId="0" xfId="0" applyNumberFormat="1" applyAlignment="1">
      <alignment horizontal="center"/>
    </xf>
    <xf numFmtId="0" fontId="27" fillId="35" borderId="52" xfId="0" applyFont="1" applyFill="1" applyBorder="1" applyAlignment="1">
      <alignment horizontal="left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Continuous"/>
      <protection locked="0"/>
    </xf>
    <xf numFmtId="5" fontId="2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38" fontId="2" fillId="36" borderId="12" xfId="0" applyNumberFormat="1" applyFont="1" applyFill="1" applyBorder="1" applyAlignment="1" applyProtection="1">
      <alignment/>
      <protection locked="0"/>
    </xf>
    <xf numFmtId="0" fontId="35" fillId="0" borderId="0" xfId="60" applyFont="1" applyFill="1" applyAlignment="1">
      <alignment horizontal="center"/>
      <protection/>
    </xf>
    <xf numFmtId="167" fontId="36" fillId="39" borderId="0" xfId="60" applyNumberFormat="1" applyFont="1" applyFill="1" applyAlignment="1">
      <alignment horizontal="center"/>
      <protection/>
    </xf>
    <xf numFmtId="0" fontId="31" fillId="0" borderId="0" xfId="60" applyFont="1" applyAlignment="1">
      <alignment horizontal="center"/>
      <protection/>
    </xf>
    <xf numFmtId="0" fontId="29" fillId="0" borderId="0" xfId="60">
      <alignment/>
      <protection/>
    </xf>
    <xf numFmtId="0" fontId="32" fillId="0" borderId="0" xfId="60" applyFont="1" applyAlignment="1">
      <alignment horizontal="center"/>
      <protection/>
    </xf>
    <xf numFmtId="0" fontId="33" fillId="0" borderId="0" xfId="60" applyFont="1" applyAlignment="1">
      <alignment horizontal="center"/>
      <protection/>
    </xf>
    <xf numFmtId="0" fontId="32" fillId="0" borderId="0" xfId="60" applyFont="1">
      <alignment/>
      <protection/>
    </xf>
    <xf numFmtId="0" fontId="37" fillId="0" borderId="0" xfId="60" applyFont="1" applyAlignment="1">
      <alignment horizontal="left"/>
      <protection/>
    </xf>
    <xf numFmtId="0" fontId="39" fillId="0" borderId="15" xfId="60" applyFont="1" applyBorder="1" applyAlignment="1">
      <alignment horizontal="left"/>
      <protection/>
    </xf>
    <xf numFmtId="0" fontId="39" fillId="0" borderId="16" xfId="60" applyFont="1" applyBorder="1" applyAlignment="1">
      <alignment horizontal="left"/>
      <protection/>
    </xf>
    <xf numFmtId="0" fontId="29" fillId="0" borderId="17" xfId="60" applyBorder="1">
      <alignment/>
      <protection/>
    </xf>
    <xf numFmtId="0" fontId="29" fillId="0" borderId="18" xfId="60" applyBorder="1">
      <alignment/>
      <protection/>
    </xf>
    <xf numFmtId="0" fontId="39" fillId="0" borderId="19" xfId="60" applyFont="1" applyBorder="1" applyAlignment="1">
      <alignment horizontal="left"/>
      <protection/>
    </xf>
    <xf numFmtId="0" fontId="39" fillId="0" borderId="12" xfId="60" applyFont="1" applyBorder="1" applyAlignment="1">
      <alignment horizontal="left"/>
      <protection/>
    </xf>
    <xf numFmtId="0" fontId="29" fillId="0" borderId="20" xfId="60" applyBorder="1">
      <alignment/>
      <protection/>
    </xf>
    <xf numFmtId="0" fontId="29" fillId="0" borderId="0" xfId="60" applyBorder="1">
      <alignment/>
      <protection/>
    </xf>
    <xf numFmtId="0" fontId="39" fillId="0" borderId="18" xfId="60" applyFont="1" applyBorder="1">
      <alignment/>
      <protection/>
    </xf>
    <xf numFmtId="0" fontId="39" fillId="0" borderId="0" xfId="60" applyFont="1" applyBorder="1">
      <alignment/>
      <protection/>
    </xf>
    <xf numFmtId="6" fontId="39" fillId="0" borderId="18" xfId="60" applyNumberFormat="1" applyFont="1" applyBorder="1">
      <alignment/>
      <protection/>
    </xf>
    <xf numFmtId="6" fontId="39" fillId="0" borderId="0" xfId="60" applyNumberFormat="1" applyFont="1" applyBorder="1">
      <alignment/>
      <protection/>
    </xf>
    <xf numFmtId="6" fontId="39" fillId="0" borderId="32" xfId="60" applyNumberFormat="1" applyFont="1" applyBorder="1">
      <alignment/>
      <protection/>
    </xf>
    <xf numFmtId="0" fontId="40" fillId="0" borderId="19" xfId="60" applyFont="1" applyBorder="1" applyAlignment="1">
      <alignment horizontal="left"/>
      <protection/>
    </xf>
    <xf numFmtId="0" fontId="29" fillId="0" borderId="12" xfId="60" applyBorder="1">
      <alignment/>
      <protection/>
    </xf>
    <xf numFmtId="0" fontId="39" fillId="0" borderId="18" xfId="60" applyFont="1" applyBorder="1" applyAlignment="1">
      <alignment horizontal="left"/>
      <protection/>
    </xf>
    <xf numFmtId="0" fontId="39" fillId="0" borderId="0" xfId="60" applyFont="1" applyBorder="1" applyAlignment="1">
      <alignment horizontal="left"/>
      <protection/>
    </xf>
    <xf numFmtId="6" fontId="39" fillId="0" borderId="18" xfId="45" applyNumberFormat="1" applyFont="1" applyFill="1" applyBorder="1" applyAlignment="1">
      <alignment horizontal="right"/>
    </xf>
    <xf numFmtId="6" fontId="39" fillId="0" borderId="0" xfId="45" applyNumberFormat="1" applyFont="1" applyFill="1" applyBorder="1" applyAlignment="1">
      <alignment horizontal="right"/>
    </xf>
    <xf numFmtId="6" fontId="39" fillId="0" borderId="32" xfId="45" applyNumberFormat="1" applyFont="1" applyFill="1" applyBorder="1" applyAlignment="1">
      <alignment horizontal="right"/>
    </xf>
    <xf numFmtId="0" fontId="29" fillId="0" borderId="0" xfId="60" applyBorder="1" applyAlignment="1">
      <alignment horizontal="left"/>
      <protection/>
    </xf>
    <xf numFmtId="0" fontId="42" fillId="0" borderId="0" xfId="60" applyFont="1">
      <alignment/>
      <protection/>
    </xf>
    <xf numFmtId="0" fontId="31" fillId="0" borderId="0" xfId="60" applyFont="1" applyAlignment="1">
      <alignment horizontal="center"/>
      <protection/>
    </xf>
    <xf numFmtId="0" fontId="32" fillId="0" borderId="0" xfId="60" applyFont="1" applyAlignment="1">
      <alignment horizontal="center"/>
      <protection/>
    </xf>
    <xf numFmtId="0" fontId="33" fillId="0" borderId="0" xfId="60" applyFont="1" applyAlignment="1">
      <alignment horizontal="center"/>
      <protection/>
    </xf>
    <xf numFmtId="6" fontId="39" fillId="39" borderId="19" xfId="45" applyNumberFormat="1" applyFont="1" applyFill="1" applyBorder="1" applyAlignment="1">
      <alignment horizontal="right"/>
    </xf>
    <xf numFmtId="6" fontId="39" fillId="39" borderId="12" xfId="45" applyNumberFormat="1" applyFont="1" applyFill="1" applyBorder="1" applyAlignment="1">
      <alignment horizontal="right"/>
    </xf>
    <xf numFmtId="6" fontId="39" fillId="39" borderId="20" xfId="45" applyNumberFormat="1" applyFont="1" applyFill="1" applyBorder="1" applyAlignment="1">
      <alignment horizontal="right"/>
    </xf>
    <xf numFmtId="6" fontId="39" fillId="0" borderId="19" xfId="45" applyNumberFormat="1" applyFont="1" applyFill="1" applyBorder="1" applyAlignment="1">
      <alignment horizontal="right"/>
    </xf>
    <xf numFmtId="6" fontId="39" fillId="0" borderId="12" xfId="45" applyNumberFormat="1" applyFont="1" applyFill="1" applyBorder="1" applyAlignment="1">
      <alignment horizontal="right"/>
    </xf>
    <xf numFmtId="6" fontId="39" fillId="0" borderId="20" xfId="45" applyNumberFormat="1" applyFont="1" applyFill="1" applyBorder="1" applyAlignment="1">
      <alignment horizontal="right"/>
    </xf>
    <xf numFmtId="186" fontId="43" fillId="0" borderId="0" xfId="59" applyNumberFormat="1" applyFont="1" applyFill="1" applyAlignment="1">
      <alignment horizontal="center"/>
      <protection/>
    </xf>
    <xf numFmtId="0" fontId="29" fillId="0" borderId="16" xfId="60" applyBorder="1" applyAlignment="1">
      <alignment horizontal="left"/>
      <protection/>
    </xf>
    <xf numFmtId="0" fontId="37" fillId="0" borderId="0" xfId="60" applyFont="1" applyAlignment="1">
      <alignment horizontal="left"/>
      <protection/>
    </xf>
    <xf numFmtId="8" fontId="39" fillId="0" borderId="15" xfId="45" applyNumberFormat="1" applyFont="1" applyFill="1" applyBorder="1" applyAlignment="1">
      <alignment horizontal="right"/>
    </xf>
    <xf numFmtId="8" fontId="39" fillId="0" borderId="16" xfId="45" applyNumberFormat="1" applyFont="1" applyFill="1" applyBorder="1" applyAlignment="1">
      <alignment horizontal="right"/>
    </xf>
    <xf numFmtId="8" fontId="39" fillId="0" borderId="17" xfId="45" applyNumberFormat="1" applyFont="1" applyFill="1" applyBorder="1" applyAlignment="1">
      <alignment horizontal="right"/>
    </xf>
    <xf numFmtId="0" fontId="34" fillId="39" borderId="0" xfId="60" applyFont="1" applyFill="1" applyAlignment="1" applyProtection="1">
      <alignment horizontal="center"/>
      <protection locked="0"/>
    </xf>
    <xf numFmtId="6" fontId="41" fillId="0" borderId="19" xfId="45" applyNumberFormat="1" applyFont="1" applyFill="1" applyBorder="1" applyAlignment="1">
      <alignment horizontal="right"/>
    </xf>
    <xf numFmtId="6" fontId="41" fillId="0" borderId="12" xfId="45" applyNumberFormat="1" applyFont="1" applyFill="1" applyBorder="1" applyAlignment="1">
      <alignment horizontal="right"/>
    </xf>
    <xf numFmtId="6" fontId="41" fillId="0" borderId="20" xfId="45" applyNumberFormat="1" applyFont="1" applyFill="1" applyBorder="1" applyAlignment="1">
      <alignment horizontal="right"/>
    </xf>
    <xf numFmtId="0" fontId="5" fillId="0" borderId="44" xfId="0" applyFont="1" applyBorder="1" applyAlignment="1" applyProtection="1">
      <alignment horizontal="left"/>
      <protection locked="0"/>
    </xf>
    <xf numFmtId="0" fontId="4" fillId="0" borderId="57" xfId="0" applyFont="1" applyBorder="1" applyAlignment="1" applyProtection="1">
      <alignment horizontal="left"/>
      <protection locked="0"/>
    </xf>
    <xf numFmtId="14" fontId="2" fillId="29" borderId="12" xfId="0" applyNumberFormat="1" applyFont="1" applyFill="1" applyBorder="1" applyAlignment="1" applyProtection="1">
      <alignment horizontal="left"/>
      <protection locked="0"/>
    </xf>
    <xf numFmtId="0" fontId="2" fillId="29" borderId="12" xfId="0" applyFont="1" applyFill="1" applyBorder="1" applyAlignment="1" applyProtection="1">
      <alignment horizontal="left"/>
      <protection locked="0"/>
    </xf>
    <xf numFmtId="186" fontId="1" fillId="29" borderId="12" xfId="0" applyNumberFormat="1" applyFont="1" applyFill="1" applyBorder="1" applyAlignment="1" applyProtection="1">
      <alignment horizontal="center"/>
      <protection locked="0"/>
    </xf>
    <xf numFmtId="0" fontId="1" fillId="29" borderId="12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quotePrefix="1">
      <alignment horizontal="left"/>
    </xf>
    <xf numFmtId="0" fontId="0" fillId="0" borderId="0" xfId="0" applyNumberFormat="1" applyAlignment="1" applyProtection="1" quotePrefix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204" fontId="2" fillId="0" borderId="3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205" fontId="2" fillId="0" borderId="3" xfId="0" applyNumberFormat="1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/>
    </xf>
    <xf numFmtId="0" fontId="2" fillId="0" borderId="58" xfId="0" applyFont="1" applyBorder="1" applyAlignment="1" applyProtection="1">
      <alignment horizontal="left"/>
      <protection locked="0"/>
    </xf>
    <xf numFmtId="0" fontId="2" fillId="0" borderId="59" xfId="0" applyFont="1" applyBorder="1" applyAlignment="1" applyProtection="1">
      <alignment horizontal="left"/>
      <protection locked="0"/>
    </xf>
    <xf numFmtId="0" fontId="2" fillId="0" borderId="60" xfId="0" applyFont="1" applyBorder="1" applyAlignment="1" applyProtection="1">
      <alignment horizontal="left"/>
      <protection locked="0"/>
    </xf>
    <xf numFmtId="0" fontId="2" fillId="0" borderId="41" xfId="0" applyFont="1" applyBorder="1" applyAlignment="1" applyProtection="1">
      <alignment horizontal="left"/>
      <protection locked="0"/>
    </xf>
    <xf numFmtId="0" fontId="2" fillId="39" borderId="0" xfId="0" applyFont="1" applyFill="1" applyAlignment="1" applyProtection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Red 0" xfId="44"/>
    <cellStyle name="Currency" xfId="45"/>
    <cellStyle name="Currency [0]" xfId="46"/>
    <cellStyle name="Currency Red 0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A MASTER NPR (No FRV)" xfId="59"/>
    <cellStyle name="Normal_NNSVH 060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8">
    <dxf>
      <font>
        <color auto="1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auto="1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504825</xdr:colOff>
      <xdr:row>3</xdr:row>
      <xdr:rowOff>114300</xdr:rowOff>
    </xdr:from>
    <xdr:to>
      <xdr:col>18</xdr:col>
      <xdr:colOff>104775</xdr:colOff>
      <xdr:row>13</xdr:row>
      <xdr:rowOff>28575</xdr:rowOff>
    </xdr:to>
    <xdr:pic>
      <xdr:nvPicPr>
        <xdr:cNvPr id="1" name="Unhide_Audit_Workpaper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0" y="666750"/>
          <a:ext cx="5324475" cy="1743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0"/>
  <dimension ref="A1:A1"/>
  <sheetViews>
    <sheetView zoomScalePageLayoutView="0" workbookViewId="0" topLeftCell="A14">
      <selection activeCell="C7" sqref="C7:D7"/>
    </sheetView>
  </sheetViews>
  <sheetFormatPr defaultColWidth="8.8515625" defaultRowHeight="12.75"/>
  <sheetData/>
  <sheetProtection sheet="1" objects="1" scenarios="1"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8195"/>
  <sheetViews>
    <sheetView showGridLines="0" zoomScale="75" zoomScaleNormal="75" zoomScalePageLayoutView="0" workbookViewId="0" topLeftCell="A1">
      <selection activeCell="A1" sqref="A1"/>
    </sheetView>
  </sheetViews>
  <sheetFormatPr defaultColWidth="7.8515625" defaultRowHeight="12.75"/>
  <cols>
    <col min="1" max="1" width="5.8515625" style="61" customWidth="1"/>
    <col min="2" max="2" width="37.421875" style="28" customWidth="1"/>
    <col min="3" max="3" width="15.7109375" style="29" customWidth="1"/>
    <col min="4" max="4" width="14.140625" style="29" bestFit="1" customWidth="1"/>
    <col min="5" max="5" width="22.7109375" style="29" customWidth="1"/>
    <col min="6" max="6" width="11.421875" style="29" customWidth="1"/>
    <col min="7" max="7" width="14.140625" style="29" customWidth="1"/>
    <col min="8" max="9" width="15.140625" style="28" bestFit="1" customWidth="1"/>
    <col min="10" max="16384" width="7.8515625" style="28" customWidth="1"/>
  </cols>
  <sheetData>
    <row r="1" spans="3:7" ht="14.25">
      <c r="C1" s="28"/>
      <c r="F1" s="6"/>
      <c r="G1" s="7"/>
    </row>
    <row r="2" spans="1:7" ht="15">
      <c r="A2" s="28"/>
      <c r="B2" s="62" t="s">
        <v>40</v>
      </c>
      <c r="C2" s="550">
        <f>IF(+[0]!ProviderName&lt;&gt;0,+[0]!ProviderName,0)</f>
        <v>0</v>
      </c>
      <c r="D2" s="550"/>
      <c r="E2" s="550"/>
      <c r="F2" s="28"/>
      <c r="G2" s="28"/>
    </row>
    <row r="3" spans="1:7" ht="14.25">
      <c r="A3" s="28"/>
      <c r="B3" s="29"/>
      <c r="C3" s="63"/>
      <c r="D3" s="63"/>
      <c r="E3" s="28"/>
      <c r="F3" s="28"/>
      <c r="G3" s="28"/>
    </row>
    <row r="4" spans="1:7" ht="15">
      <c r="A4" s="28"/>
      <c r="B4" s="62" t="s">
        <v>819</v>
      </c>
      <c r="C4" s="548">
        <f>IF(+Instruct!C15&lt;&gt;0,+Instruct!C15,0)</f>
        <v>0</v>
      </c>
      <c r="D4" s="548"/>
      <c r="E4" s="548"/>
      <c r="F4" s="28"/>
      <c r="G4" s="28"/>
    </row>
    <row r="5" spans="1:7" ht="14.25">
      <c r="A5" s="28"/>
      <c r="C5" s="64"/>
      <c r="D5" s="64"/>
      <c r="E5" s="28"/>
      <c r="F5" s="28"/>
      <c r="G5" s="28"/>
    </row>
    <row r="6" spans="1:7" ht="15">
      <c r="A6" s="65"/>
      <c r="B6" s="66" t="s">
        <v>43</v>
      </c>
      <c r="C6" s="67"/>
      <c r="D6" s="68"/>
      <c r="E6" s="69"/>
      <c r="F6" s="28"/>
      <c r="G6" s="28"/>
    </row>
    <row r="7" spans="1:7" ht="14.25">
      <c r="A7" s="28"/>
      <c r="B7" s="70" t="s">
        <v>45</v>
      </c>
      <c r="C7" s="296">
        <f>IF(Begindate&lt;&gt;0,(Begindate),0)</f>
        <v>0</v>
      </c>
      <c r="D7" s="71" t="s">
        <v>47</v>
      </c>
      <c r="E7" s="297">
        <f>IF(Enddate&lt;&gt;0,(Enddate),0)</f>
        <v>0</v>
      </c>
      <c r="F7" s="28"/>
      <c r="G7" s="28"/>
    </row>
    <row r="8" spans="2:7" ht="14.25">
      <c r="B8" s="72"/>
      <c r="C8" s="73"/>
      <c r="D8" s="59"/>
      <c r="E8" s="74"/>
      <c r="F8" s="28"/>
      <c r="G8" s="28"/>
    </row>
    <row r="9" spans="1:7" ht="14.25">
      <c r="A9" s="28"/>
      <c r="C9" s="28"/>
      <c r="D9" s="28"/>
      <c r="E9" s="28"/>
      <c r="F9" s="28"/>
      <c r="G9" s="28"/>
    </row>
    <row r="10" spans="6:7" ht="14.25">
      <c r="F10" s="6"/>
      <c r="G10" s="7"/>
    </row>
    <row r="11" spans="3:8" ht="14.25">
      <c r="C11" s="28"/>
      <c r="D11" s="91" t="s">
        <v>82</v>
      </c>
      <c r="E11" s="91" t="s">
        <v>83</v>
      </c>
      <c r="F11" s="91" t="s">
        <v>84</v>
      </c>
      <c r="G11" s="91" t="s">
        <v>85</v>
      </c>
      <c r="H11" s="107" t="s">
        <v>86</v>
      </c>
    </row>
    <row r="12" spans="3:8" ht="14.25">
      <c r="C12" s="28"/>
      <c r="H12" s="29"/>
    </row>
    <row r="13" spans="3:8" ht="14.25">
      <c r="C13" s="28"/>
      <c r="G13" s="75" t="s">
        <v>87</v>
      </c>
      <c r="H13" s="29"/>
    </row>
    <row r="14" spans="3:8" ht="14.25">
      <c r="C14" s="28"/>
      <c r="F14" s="75" t="s">
        <v>88</v>
      </c>
      <c r="G14" s="75" t="s">
        <v>89</v>
      </c>
      <c r="H14" s="75"/>
    </row>
    <row r="15" spans="3:8" ht="14.25">
      <c r="C15" s="28"/>
      <c r="F15" s="8" t="s">
        <v>90</v>
      </c>
      <c r="G15" s="8" t="s">
        <v>90</v>
      </c>
      <c r="H15" s="8" t="s">
        <v>91</v>
      </c>
    </row>
    <row r="16" spans="3:8" ht="14.25">
      <c r="C16" s="28"/>
      <c r="H16" s="29"/>
    </row>
    <row r="17" spans="1:8" ht="15">
      <c r="A17" s="76" t="s">
        <v>92</v>
      </c>
      <c r="C17" s="28"/>
      <c r="H17" s="29"/>
    </row>
    <row r="18" spans="3:8" ht="14.25">
      <c r="C18" s="28"/>
      <c r="H18" s="29"/>
    </row>
    <row r="19" spans="1:8" ht="14.25">
      <c r="A19" s="77" t="s">
        <v>50</v>
      </c>
      <c r="B19" s="28" t="s">
        <v>93</v>
      </c>
      <c r="C19" s="28"/>
      <c r="F19" s="339"/>
      <c r="G19" s="339">
        <v>0</v>
      </c>
      <c r="H19" s="340">
        <f>F19+G19</f>
        <v>0</v>
      </c>
    </row>
    <row r="20" spans="1:8" ht="15" thickBot="1">
      <c r="A20" s="77"/>
      <c r="C20" s="28"/>
      <c r="F20" s="342"/>
      <c r="G20" s="342"/>
      <c r="H20" s="342"/>
    </row>
    <row r="21" spans="1:8" ht="15" thickBot="1">
      <c r="A21" s="77" t="s">
        <v>52</v>
      </c>
      <c r="B21" s="28" t="s">
        <v>689</v>
      </c>
      <c r="D21" s="279"/>
      <c r="F21" s="339">
        <v>0</v>
      </c>
      <c r="G21" s="339">
        <v>0</v>
      </c>
      <c r="H21" s="340">
        <f>F21+G21</f>
        <v>0</v>
      </c>
    </row>
    <row r="22" spans="1:8" ht="14.25">
      <c r="A22" s="77"/>
      <c r="C22" s="28"/>
      <c r="D22" s="75"/>
      <c r="F22" s="342"/>
      <c r="G22" s="342"/>
      <c r="H22" s="342"/>
    </row>
    <row r="23" spans="1:8" ht="14.25">
      <c r="A23" s="77" t="s">
        <v>54</v>
      </c>
      <c r="B23" s="28" t="s">
        <v>95</v>
      </c>
      <c r="C23" s="28"/>
      <c r="E23" s="28"/>
      <c r="F23" s="340">
        <f>F19+F21</f>
        <v>0</v>
      </c>
      <c r="G23" s="340">
        <f>G19+G21</f>
        <v>0</v>
      </c>
      <c r="H23" s="340">
        <f>F23+G23</f>
        <v>0</v>
      </c>
    </row>
    <row r="24" spans="1:8" ht="14.25">
      <c r="A24" s="77"/>
      <c r="C24" s="28"/>
      <c r="E24" s="28"/>
      <c r="F24" s="351"/>
      <c r="G24" s="351"/>
      <c r="H24" s="343"/>
    </row>
    <row r="25" spans="1:8" ht="14.25">
      <c r="A25" s="77"/>
      <c r="C25" s="28"/>
      <c r="E25" s="75" t="s">
        <v>96</v>
      </c>
      <c r="F25" s="351"/>
      <c r="G25" s="351"/>
      <c r="H25" s="343"/>
    </row>
    <row r="26" spans="1:8" ht="14.25">
      <c r="A26" s="77"/>
      <c r="C26" s="28"/>
      <c r="D26" s="75" t="s">
        <v>97</v>
      </c>
      <c r="E26" s="75" t="s">
        <v>98</v>
      </c>
      <c r="F26" s="351"/>
      <c r="G26" s="351"/>
      <c r="H26" s="343"/>
    </row>
    <row r="27" spans="1:8" ht="14.25">
      <c r="A27" s="77"/>
      <c r="C27" s="28"/>
      <c r="D27" s="75" t="s">
        <v>99</v>
      </c>
      <c r="E27" s="75" t="s">
        <v>216</v>
      </c>
      <c r="F27" s="351"/>
      <c r="G27" s="351"/>
      <c r="H27" s="343"/>
    </row>
    <row r="28" spans="1:8" ht="18">
      <c r="A28" s="77" t="s">
        <v>56</v>
      </c>
      <c r="B28" s="28" t="s">
        <v>217</v>
      </c>
      <c r="C28" s="28"/>
      <c r="D28" s="336">
        <f>IF(OR(Begindate=0,Enddate=0),0,Enddate-Begindate+1)</f>
        <v>0</v>
      </c>
      <c r="E28" s="315">
        <f>IF(OR(Begindate=0,Enddate=0,D21=0),0,(E7-D21+1))</f>
        <v>0</v>
      </c>
      <c r="F28" s="351"/>
      <c r="G28" s="351"/>
      <c r="H28" s="343"/>
    </row>
    <row r="29" spans="1:8" ht="14.25">
      <c r="A29" s="77"/>
      <c r="C29" s="28"/>
      <c r="F29" s="346"/>
      <c r="G29" s="346"/>
      <c r="H29" s="342"/>
    </row>
    <row r="30" spans="1:8" ht="15" thickBot="1">
      <c r="A30" s="77" t="s">
        <v>58</v>
      </c>
      <c r="B30" s="28" t="s">
        <v>218</v>
      </c>
      <c r="C30" s="28"/>
      <c r="F30" s="347">
        <f>+F19*D28+F21*E28</f>
        <v>0</v>
      </c>
      <c r="G30" s="347">
        <f>+G19*D28+G21*E28</f>
        <v>0</v>
      </c>
      <c r="H30" s="347">
        <f>+H19*D28+H21*E28</f>
        <v>0</v>
      </c>
    </row>
    <row r="31" spans="3:8" ht="15" thickTop="1">
      <c r="C31" s="28"/>
      <c r="H31" s="29"/>
    </row>
    <row r="32" spans="3:8" ht="14.25">
      <c r="C32" s="28"/>
      <c r="H32" s="29"/>
    </row>
    <row r="33" spans="3:8" ht="14.25">
      <c r="C33" s="28"/>
      <c r="H33" s="29"/>
    </row>
    <row r="34" spans="3:9" ht="14.25">
      <c r="C34" s="77" t="s">
        <v>82</v>
      </c>
      <c r="D34" s="77" t="s">
        <v>83</v>
      </c>
      <c r="E34" s="77" t="s">
        <v>84</v>
      </c>
      <c r="F34" s="77" t="s">
        <v>85</v>
      </c>
      <c r="G34" s="129" t="s">
        <v>86</v>
      </c>
      <c r="H34" s="129" t="s">
        <v>555</v>
      </c>
      <c r="I34" s="129" t="s">
        <v>640</v>
      </c>
    </row>
    <row r="35" spans="3:9" ht="14.25">
      <c r="C35" s="75" t="s">
        <v>641</v>
      </c>
      <c r="E35" s="75" t="s">
        <v>240</v>
      </c>
      <c r="H35" s="75" t="s">
        <v>240</v>
      </c>
      <c r="I35" s="29"/>
    </row>
    <row r="36" spans="3:9" ht="14.25">
      <c r="C36" s="75" t="s">
        <v>91</v>
      </c>
      <c r="D36" s="247" t="s">
        <v>556</v>
      </c>
      <c r="E36" s="75" t="s">
        <v>91</v>
      </c>
      <c r="F36" s="75" t="s">
        <v>219</v>
      </c>
      <c r="G36" s="247" t="s">
        <v>556</v>
      </c>
      <c r="H36" s="75" t="s">
        <v>220</v>
      </c>
      <c r="I36" s="75" t="s">
        <v>221</v>
      </c>
    </row>
    <row r="37" spans="3:9" ht="14.25">
      <c r="C37" s="75" t="s">
        <v>222</v>
      </c>
      <c r="D37" s="247" t="s">
        <v>639</v>
      </c>
      <c r="E37" s="75" t="s">
        <v>222</v>
      </c>
      <c r="F37" s="75" t="s">
        <v>223</v>
      </c>
      <c r="G37" s="247" t="s">
        <v>639</v>
      </c>
      <c r="H37" s="75" t="s">
        <v>89</v>
      </c>
      <c r="I37" s="75" t="s">
        <v>224</v>
      </c>
    </row>
    <row r="38" spans="3:9" ht="14.25">
      <c r="C38" s="8" t="s">
        <v>225</v>
      </c>
      <c r="D38" s="248" t="s">
        <v>242</v>
      </c>
      <c r="E38" s="8" t="s">
        <v>225</v>
      </c>
      <c r="F38" s="8" t="s">
        <v>226</v>
      </c>
      <c r="G38" s="248" t="s">
        <v>242</v>
      </c>
      <c r="H38" s="8" t="s">
        <v>225</v>
      </c>
      <c r="I38" s="8" t="s">
        <v>227</v>
      </c>
    </row>
    <row r="39" spans="3:9" ht="14.25">
      <c r="C39" s="28"/>
      <c r="H39" s="29"/>
      <c r="I39" s="29"/>
    </row>
    <row r="40" spans="1:9" ht="15">
      <c r="A40" s="76" t="s">
        <v>228</v>
      </c>
      <c r="C40" s="28"/>
      <c r="H40" s="29"/>
      <c r="I40" s="29"/>
    </row>
    <row r="41" spans="1:9" ht="14.25">
      <c r="A41" s="77"/>
      <c r="C41" s="28"/>
      <c r="H41" s="29"/>
      <c r="I41" s="29"/>
    </row>
    <row r="42" spans="1:9" ht="14.25">
      <c r="A42" s="77" t="s">
        <v>60</v>
      </c>
      <c r="B42" s="28" t="s">
        <v>687</v>
      </c>
      <c r="C42" s="339"/>
      <c r="D42" s="338">
        <f>+'audit B'!D42</f>
        <v>0</v>
      </c>
      <c r="E42" s="340">
        <f>+D42+C42</f>
        <v>0</v>
      </c>
      <c r="F42" s="339"/>
      <c r="G42" s="338">
        <f>+'audit B'!G42</f>
        <v>0</v>
      </c>
      <c r="H42" s="340">
        <f>SUM(F42:G42)</f>
        <v>0</v>
      </c>
      <c r="I42" s="260">
        <f>IF(ISERR(+H42/E42),0,+H42/E42)</f>
        <v>0</v>
      </c>
    </row>
    <row r="43" spans="1:9" ht="14.25">
      <c r="A43" s="77"/>
      <c r="C43" s="28"/>
      <c r="D43" s="342"/>
      <c r="E43" s="342"/>
      <c r="F43" s="342"/>
      <c r="G43" s="342"/>
      <c r="H43" s="342"/>
      <c r="I43" s="180"/>
    </row>
    <row r="44" spans="1:9" ht="14.25">
      <c r="A44" s="77" t="s">
        <v>229</v>
      </c>
      <c r="B44" s="28" t="s">
        <v>608</v>
      </c>
      <c r="C44" s="339">
        <v>0</v>
      </c>
      <c r="D44" s="338">
        <f>+'audit B'!D44</f>
        <v>0</v>
      </c>
      <c r="E44" s="340">
        <f>+D44+C44</f>
        <v>0</v>
      </c>
      <c r="F44" s="339">
        <v>0</v>
      </c>
      <c r="G44" s="338">
        <f>+'audit B'!G44</f>
        <v>0</v>
      </c>
      <c r="H44" s="340">
        <f>SUM(F44:G44)</f>
        <v>0</v>
      </c>
      <c r="I44" s="260">
        <f>IF(ISERR(+H44/E44),0,+H44/E44)</f>
        <v>0</v>
      </c>
    </row>
    <row r="45" spans="1:9" ht="14.25">
      <c r="A45" s="77"/>
      <c r="C45" s="28"/>
      <c r="D45" s="342"/>
      <c r="E45" s="342"/>
      <c r="F45" s="342"/>
      <c r="G45" s="342"/>
      <c r="H45" s="342"/>
      <c r="I45" s="180"/>
    </row>
    <row r="46" spans="1:9" ht="14.25">
      <c r="A46" s="77" t="s">
        <v>230</v>
      </c>
      <c r="B46" s="28" t="s">
        <v>688</v>
      </c>
      <c r="C46" s="339">
        <v>0</v>
      </c>
      <c r="D46" s="338">
        <f>+'audit B'!D46</f>
        <v>0</v>
      </c>
      <c r="E46" s="340">
        <f>+D46+C46</f>
        <v>0</v>
      </c>
      <c r="F46" s="339">
        <v>0</v>
      </c>
      <c r="G46" s="338">
        <f>+'audit B'!G46</f>
        <v>0</v>
      </c>
      <c r="H46" s="340">
        <f>SUM(F46:G46)</f>
        <v>0</v>
      </c>
      <c r="I46" s="260">
        <f>IF(ISERR(+H46/E46),0,+H46/E46)</f>
        <v>0</v>
      </c>
    </row>
    <row r="47" spans="1:9" ht="14.25">
      <c r="A47" s="77"/>
      <c r="C47" s="28"/>
      <c r="D47" s="342"/>
      <c r="E47" s="342"/>
      <c r="F47" s="342"/>
      <c r="G47" s="342"/>
      <c r="H47" s="342"/>
      <c r="I47" s="180"/>
    </row>
    <row r="48" spans="1:9" ht="14.25">
      <c r="A48" s="77" t="s">
        <v>231</v>
      </c>
      <c r="B48" s="24" t="s">
        <v>232</v>
      </c>
      <c r="C48" s="339">
        <v>0</v>
      </c>
      <c r="D48" s="338">
        <f>+'audit B'!D48</f>
        <v>0</v>
      </c>
      <c r="E48" s="340">
        <f>+D48+C48</f>
        <v>0</v>
      </c>
      <c r="F48" s="339">
        <v>0</v>
      </c>
      <c r="G48" s="338">
        <f>+'audit B'!G48</f>
        <v>0</v>
      </c>
      <c r="H48" s="340">
        <f>SUM(F48:G48)</f>
        <v>0</v>
      </c>
      <c r="I48" s="260">
        <f>IF(ISERR(+H48/E48),0,+H48/E48)</f>
        <v>0</v>
      </c>
    </row>
    <row r="49" spans="1:9" ht="14.25">
      <c r="A49" s="77"/>
      <c r="C49" s="342"/>
      <c r="D49" s="342"/>
      <c r="E49" s="342"/>
      <c r="F49" s="342"/>
      <c r="G49" s="342"/>
      <c r="H49" s="342"/>
      <c r="I49" s="180"/>
    </row>
    <row r="50" spans="1:9" ht="15" thickBot="1">
      <c r="A50" s="77" t="s">
        <v>233</v>
      </c>
      <c r="B50" s="28" t="s">
        <v>234</v>
      </c>
      <c r="C50" s="347">
        <f aca="true" t="shared" si="0" ref="C50:H50">SUM(C42:C49)</f>
        <v>0</v>
      </c>
      <c r="D50" s="349">
        <f t="shared" si="0"/>
        <v>0</v>
      </c>
      <c r="E50" s="347">
        <f t="shared" si="0"/>
        <v>0</v>
      </c>
      <c r="F50" s="347">
        <f t="shared" si="0"/>
        <v>0</v>
      </c>
      <c r="G50" s="349">
        <f t="shared" si="0"/>
        <v>0</v>
      </c>
      <c r="H50" s="347">
        <f t="shared" si="0"/>
        <v>0</v>
      </c>
      <c r="I50" s="262">
        <f>IF(ISERR(+H50/E50),0,+H50/E50)</f>
        <v>0</v>
      </c>
    </row>
    <row r="51" spans="1:8" ht="15" thickTop="1">
      <c r="A51" s="77"/>
      <c r="C51" s="28"/>
      <c r="H51" s="29"/>
    </row>
    <row r="52" ht="14.25">
      <c r="A52" s="77"/>
    </row>
    <row r="53" spans="1:4" ht="15" thickBot="1">
      <c r="A53" s="77" t="s">
        <v>235</v>
      </c>
      <c r="B53" s="28" t="s">
        <v>236</v>
      </c>
      <c r="C53" s="262">
        <f>IF(ISERR(+E50/H30),0,+E50/H30)</f>
        <v>0</v>
      </c>
      <c r="D53" s="28"/>
    </row>
    <row r="54" ht="15" thickTop="1"/>
    <row r="76" ht="14.25">
      <c r="C76" s="75"/>
    </row>
    <row r="497" spans="1:7" ht="15">
      <c r="A497" s="76"/>
      <c r="B497" s="65"/>
      <c r="C497" s="62"/>
      <c r="D497" s="62"/>
      <c r="E497" s="62"/>
      <c r="F497" s="62"/>
      <c r="G497" s="62"/>
    </row>
    <row r="498" spans="1:7" ht="15">
      <c r="A498" s="76"/>
      <c r="B498" s="65"/>
      <c r="C498" s="62"/>
      <c r="D498" s="62"/>
      <c r="E498" s="62"/>
      <c r="F498" s="62"/>
      <c r="G498" s="62"/>
    </row>
    <row r="499" spans="1:7" ht="15">
      <c r="A499" s="76"/>
      <c r="B499" s="65"/>
      <c r="C499" s="62"/>
      <c r="D499" s="62"/>
      <c r="E499" s="62"/>
      <c r="F499" s="62"/>
      <c r="G499" s="62"/>
    </row>
    <row r="500" spans="1:7" ht="15">
      <c r="A500" s="76"/>
      <c r="B500" s="65"/>
      <c r="C500" s="62"/>
      <c r="D500" s="62"/>
      <c r="E500" s="62"/>
      <c r="F500" s="62"/>
      <c r="G500" s="62"/>
    </row>
    <row r="501" spans="1:7" ht="15">
      <c r="A501" s="76"/>
      <c r="B501" s="65"/>
      <c r="C501" s="62"/>
      <c r="D501" s="62"/>
      <c r="E501" s="62"/>
      <c r="F501" s="62"/>
      <c r="G501" s="62"/>
    </row>
    <row r="502" spans="1:7" ht="15">
      <c r="A502" s="76"/>
      <c r="B502" s="65"/>
      <c r="C502" s="62"/>
      <c r="D502" s="62"/>
      <c r="E502" s="62"/>
      <c r="F502" s="62"/>
      <c r="G502" s="62"/>
    </row>
    <row r="503" spans="1:7" ht="15">
      <c r="A503" s="76"/>
      <c r="B503" s="65"/>
      <c r="C503" s="62"/>
      <c r="D503" s="62"/>
      <c r="E503" s="62"/>
      <c r="F503" s="62"/>
      <c r="G503" s="62"/>
    </row>
    <row r="504" spans="1:7" ht="15">
      <c r="A504" s="76"/>
      <c r="B504" s="65"/>
      <c r="C504" s="62"/>
      <c r="D504" s="62"/>
      <c r="E504" s="62"/>
      <c r="F504" s="62"/>
      <c r="G504" s="62"/>
    </row>
    <row r="505" spans="1:7" ht="15">
      <c r="A505" s="76"/>
      <c r="B505" s="65"/>
      <c r="C505" s="62"/>
      <c r="D505" s="62"/>
      <c r="E505" s="62"/>
      <c r="F505" s="62"/>
      <c r="G505" s="62"/>
    </row>
    <row r="506" spans="1:7" ht="15">
      <c r="A506" s="76"/>
      <c r="B506" s="65"/>
      <c r="C506" s="62"/>
      <c r="D506" s="62"/>
      <c r="E506" s="62"/>
      <c r="F506" s="62"/>
      <c r="G506" s="62"/>
    </row>
    <row r="507" spans="1:7" ht="15">
      <c r="A507" s="76"/>
      <c r="B507" s="65"/>
      <c r="C507" s="62"/>
      <c r="D507" s="62"/>
      <c r="E507" s="62"/>
      <c r="F507" s="62"/>
      <c r="G507" s="62"/>
    </row>
    <row r="508" spans="1:7" ht="15">
      <c r="A508" s="76"/>
      <c r="B508" s="65"/>
      <c r="C508" s="62"/>
      <c r="D508" s="62"/>
      <c r="E508" s="62"/>
      <c r="F508" s="62"/>
      <c r="G508" s="62"/>
    </row>
    <row r="509" spans="1:7" ht="15">
      <c r="A509" s="76"/>
      <c r="B509" s="65"/>
      <c r="C509" s="62"/>
      <c r="D509" s="62"/>
      <c r="E509" s="62"/>
      <c r="F509" s="62"/>
      <c r="G509" s="62"/>
    </row>
    <row r="510" spans="1:7" ht="15">
      <c r="A510" s="76"/>
      <c r="B510" s="65"/>
      <c r="C510" s="62"/>
      <c r="D510" s="62"/>
      <c r="E510" s="62"/>
      <c r="F510" s="62"/>
      <c r="G510" s="62"/>
    </row>
    <row r="511" spans="1:7" ht="15">
      <c r="A511" s="76"/>
      <c r="B511" s="65"/>
      <c r="C511" s="62"/>
      <c r="D511" s="62"/>
      <c r="E511" s="62"/>
      <c r="F511" s="62"/>
      <c r="G511" s="62"/>
    </row>
    <row r="512" spans="1:7" ht="15">
      <c r="A512" s="76"/>
      <c r="B512" s="65"/>
      <c r="C512" s="62"/>
      <c r="D512" s="62"/>
      <c r="E512" s="62"/>
      <c r="F512" s="62"/>
      <c r="G512" s="62"/>
    </row>
    <row r="513" spans="1:7" ht="15">
      <c r="A513" s="76"/>
      <c r="B513" s="65"/>
      <c r="C513" s="62"/>
      <c r="D513" s="62"/>
      <c r="E513" s="62"/>
      <c r="F513" s="62"/>
      <c r="G513" s="62"/>
    </row>
    <row r="514" spans="1:7" ht="15">
      <c r="A514" s="76"/>
      <c r="B514" s="65"/>
      <c r="C514" s="62"/>
      <c r="D514" s="62"/>
      <c r="E514" s="62"/>
      <c r="F514" s="62"/>
      <c r="G514" s="62"/>
    </row>
    <row r="515" spans="1:7" ht="15">
      <c r="A515" s="76"/>
      <c r="B515" s="65"/>
      <c r="C515" s="62"/>
      <c r="D515" s="62"/>
      <c r="E515" s="62"/>
      <c r="F515" s="62"/>
      <c r="G515" s="62"/>
    </row>
    <row r="516" spans="1:7" ht="15">
      <c r="A516" s="76"/>
      <c r="B516" s="65"/>
      <c r="C516" s="62"/>
      <c r="D516" s="62"/>
      <c r="E516" s="62"/>
      <c r="F516" s="62"/>
      <c r="G516" s="62"/>
    </row>
    <row r="517" spans="1:7" ht="15">
      <c r="A517" s="76"/>
      <c r="B517" s="65"/>
      <c r="C517" s="62"/>
      <c r="D517" s="62"/>
      <c r="E517" s="62"/>
      <c r="F517" s="62"/>
      <c r="G517" s="62"/>
    </row>
    <row r="518" spans="1:7" ht="15">
      <c r="A518" s="76"/>
      <c r="B518" s="65"/>
      <c r="C518" s="62"/>
      <c r="D518" s="62"/>
      <c r="E518" s="62"/>
      <c r="F518" s="62"/>
      <c r="G518" s="62"/>
    </row>
    <row r="519" spans="1:7" ht="15">
      <c r="A519" s="76"/>
      <c r="B519" s="65"/>
      <c r="C519" s="62"/>
      <c r="D519" s="62"/>
      <c r="E519" s="62"/>
      <c r="F519" s="62"/>
      <c r="G519" s="62"/>
    </row>
    <row r="520" spans="1:7" ht="15">
      <c r="A520" s="76"/>
      <c r="B520" s="65"/>
      <c r="C520" s="62"/>
      <c r="D520" s="62"/>
      <c r="E520" s="62"/>
      <c r="F520" s="62"/>
      <c r="G520" s="62"/>
    </row>
    <row r="521" spans="1:7" ht="15">
      <c r="A521" s="76"/>
      <c r="B521" s="65"/>
      <c r="C521" s="62"/>
      <c r="D521" s="62"/>
      <c r="E521" s="62"/>
      <c r="F521" s="62"/>
      <c r="G521" s="62"/>
    </row>
    <row r="522" spans="1:7" ht="15">
      <c r="A522" s="76"/>
      <c r="B522" s="65"/>
      <c r="C522" s="62"/>
      <c r="D522" s="62"/>
      <c r="E522" s="62"/>
      <c r="F522" s="62"/>
      <c r="G522" s="62"/>
    </row>
    <row r="523" spans="1:7" ht="15">
      <c r="A523" s="76"/>
      <c r="B523" s="65"/>
      <c r="C523" s="62"/>
      <c r="D523" s="62"/>
      <c r="E523" s="62"/>
      <c r="F523" s="62"/>
      <c r="G523" s="62"/>
    </row>
    <row r="524" spans="1:7" ht="15">
      <c r="A524" s="76"/>
      <c r="B524" s="65"/>
      <c r="C524" s="62"/>
      <c r="D524" s="62"/>
      <c r="E524" s="62"/>
      <c r="F524" s="62"/>
      <c r="G524" s="62"/>
    </row>
    <row r="525" spans="1:7" ht="15">
      <c r="A525" s="76"/>
      <c r="B525" s="65"/>
      <c r="C525" s="62"/>
      <c r="D525" s="62"/>
      <c r="E525" s="62"/>
      <c r="F525" s="62"/>
      <c r="G525" s="62"/>
    </row>
    <row r="526" spans="1:7" ht="15">
      <c r="A526" s="76"/>
      <c r="B526" s="65"/>
      <c r="C526" s="62"/>
      <c r="D526" s="62"/>
      <c r="E526" s="62"/>
      <c r="F526" s="62"/>
      <c r="G526" s="62"/>
    </row>
    <row r="527" spans="1:7" ht="15">
      <c r="A527" s="76"/>
      <c r="B527" s="65"/>
      <c r="C527" s="62"/>
      <c r="D527" s="62"/>
      <c r="E527" s="62"/>
      <c r="F527" s="62"/>
      <c r="G527" s="62"/>
    </row>
    <row r="528" spans="1:7" ht="15">
      <c r="A528" s="76"/>
      <c r="B528" s="65"/>
      <c r="C528" s="62"/>
      <c r="D528" s="62"/>
      <c r="E528" s="62"/>
      <c r="F528" s="62"/>
      <c r="G528" s="62"/>
    </row>
    <row r="529" spans="1:7" ht="15">
      <c r="A529" s="76"/>
      <c r="B529" s="65"/>
      <c r="C529" s="62"/>
      <c r="D529" s="62"/>
      <c r="E529" s="62"/>
      <c r="F529" s="62"/>
      <c r="G529" s="62"/>
    </row>
    <row r="530" spans="1:7" ht="15">
      <c r="A530" s="76"/>
      <c r="B530" s="65"/>
      <c r="C530" s="62"/>
      <c r="D530" s="62"/>
      <c r="E530" s="62"/>
      <c r="F530" s="62"/>
      <c r="G530" s="62"/>
    </row>
    <row r="531" spans="1:7" ht="15">
      <c r="A531" s="76"/>
      <c r="B531" s="65"/>
      <c r="C531" s="62"/>
      <c r="D531" s="62"/>
      <c r="E531" s="62"/>
      <c r="F531" s="62"/>
      <c r="G531" s="62"/>
    </row>
    <row r="532" spans="1:7" ht="15">
      <c r="A532" s="76"/>
      <c r="B532" s="65"/>
      <c r="C532" s="62"/>
      <c r="D532" s="62"/>
      <c r="E532" s="62"/>
      <c r="F532" s="62"/>
      <c r="G532" s="62"/>
    </row>
    <row r="533" spans="1:7" ht="15">
      <c r="A533" s="76"/>
      <c r="B533" s="65"/>
      <c r="C533" s="62"/>
      <c r="D533" s="62"/>
      <c r="E533" s="62"/>
      <c r="F533" s="62"/>
      <c r="G533" s="62"/>
    </row>
    <row r="534" spans="1:7" ht="15">
      <c r="A534" s="76"/>
      <c r="B534" s="65"/>
      <c r="C534" s="62"/>
      <c r="D534" s="62"/>
      <c r="E534" s="62"/>
      <c r="F534" s="62"/>
      <c r="G534" s="62"/>
    </row>
    <row r="535" spans="1:7" ht="15">
      <c r="A535" s="76"/>
      <c r="B535" s="65"/>
      <c r="C535" s="62"/>
      <c r="D535" s="62"/>
      <c r="E535" s="62"/>
      <c r="F535" s="62"/>
      <c r="G535" s="62"/>
    </row>
    <row r="536" spans="1:7" ht="15">
      <c r="A536" s="76"/>
      <c r="B536" s="65"/>
      <c r="C536" s="62"/>
      <c r="D536" s="62"/>
      <c r="E536" s="62"/>
      <c r="F536" s="62"/>
      <c r="G536" s="62"/>
    </row>
    <row r="537" spans="1:7" ht="15">
      <c r="A537" s="76"/>
      <c r="B537" s="65"/>
      <c r="C537" s="62"/>
      <c r="D537" s="62"/>
      <c r="E537" s="62"/>
      <c r="F537" s="62"/>
      <c r="G537" s="62"/>
    </row>
    <row r="538" spans="1:7" ht="15">
      <c r="A538" s="76"/>
      <c r="B538" s="65"/>
      <c r="C538" s="62"/>
      <c r="D538" s="62"/>
      <c r="E538" s="62"/>
      <c r="F538" s="62"/>
      <c r="G538" s="62"/>
    </row>
    <row r="539" spans="1:7" ht="15">
      <c r="A539" s="76"/>
      <c r="B539" s="65"/>
      <c r="C539" s="62"/>
      <c r="D539" s="62"/>
      <c r="E539" s="62"/>
      <c r="F539" s="62"/>
      <c r="G539" s="62"/>
    </row>
    <row r="540" spans="1:7" ht="15">
      <c r="A540" s="76"/>
      <c r="B540" s="65"/>
      <c r="C540" s="62"/>
      <c r="D540" s="62"/>
      <c r="E540" s="62"/>
      <c r="F540" s="62"/>
      <c r="G540" s="62"/>
    </row>
    <row r="541" spans="1:7" ht="15">
      <c r="A541" s="76"/>
      <c r="B541" s="65"/>
      <c r="C541" s="62"/>
      <c r="D541" s="62"/>
      <c r="E541" s="62"/>
      <c r="F541" s="62"/>
      <c r="G541" s="62"/>
    </row>
    <row r="542" spans="1:7" ht="15">
      <c r="A542" s="76"/>
      <c r="B542" s="65"/>
      <c r="C542" s="62"/>
      <c r="D542" s="62"/>
      <c r="E542" s="62"/>
      <c r="F542" s="62"/>
      <c r="G542" s="62"/>
    </row>
    <row r="543" spans="1:7" ht="15">
      <c r="A543" s="76"/>
      <c r="B543" s="65"/>
      <c r="C543" s="62"/>
      <c r="D543" s="62"/>
      <c r="E543" s="62"/>
      <c r="F543" s="62"/>
      <c r="G543" s="62"/>
    </row>
    <row r="544" spans="1:7" ht="15">
      <c r="A544" s="76"/>
      <c r="B544" s="65"/>
      <c r="C544" s="62"/>
      <c r="D544" s="62"/>
      <c r="E544" s="62"/>
      <c r="F544" s="62"/>
      <c r="G544" s="62"/>
    </row>
    <row r="545" spans="1:7" ht="15">
      <c r="A545" s="76"/>
      <c r="B545" s="65"/>
      <c r="C545" s="62"/>
      <c r="D545" s="62"/>
      <c r="E545" s="62"/>
      <c r="F545" s="62"/>
      <c r="G545" s="62"/>
    </row>
    <row r="546" spans="1:7" ht="15">
      <c r="A546" s="76"/>
      <c r="B546" s="65"/>
      <c r="C546" s="62"/>
      <c r="D546" s="62"/>
      <c r="E546" s="62"/>
      <c r="F546" s="62"/>
      <c r="G546" s="62"/>
    </row>
    <row r="547" spans="1:7" ht="15">
      <c r="A547" s="76"/>
      <c r="B547" s="65"/>
      <c r="C547" s="62"/>
      <c r="D547" s="62"/>
      <c r="E547" s="62"/>
      <c r="F547" s="62"/>
      <c r="G547" s="62"/>
    </row>
    <row r="548" spans="1:7" ht="15">
      <c r="A548" s="76"/>
      <c r="B548" s="65"/>
      <c r="C548" s="62"/>
      <c r="D548" s="62"/>
      <c r="E548" s="62"/>
      <c r="F548" s="62"/>
      <c r="G548" s="62"/>
    </row>
    <row r="549" spans="1:7" ht="15">
      <c r="A549" s="76"/>
      <c r="B549" s="65"/>
      <c r="C549" s="62"/>
      <c r="D549" s="62"/>
      <c r="E549" s="62"/>
      <c r="F549" s="62"/>
      <c r="G549" s="62"/>
    </row>
    <row r="550" spans="1:7" ht="15">
      <c r="A550" s="76"/>
      <c r="B550" s="65"/>
      <c r="C550" s="62"/>
      <c r="D550" s="62"/>
      <c r="E550" s="62"/>
      <c r="F550" s="62"/>
      <c r="G550" s="62"/>
    </row>
    <row r="551" spans="1:7" ht="15">
      <c r="A551" s="76"/>
      <c r="B551" s="65"/>
      <c r="C551" s="62"/>
      <c r="D551" s="62"/>
      <c r="E551" s="62"/>
      <c r="F551" s="62"/>
      <c r="G551" s="62"/>
    </row>
    <row r="552" spans="1:7" ht="15">
      <c r="A552" s="76"/>
      <c r="B552" s="65"/>
      <c r="C552" s="62"/>
      <c r="D552" s="62"/>
      <c r="E552" s="62"/>
      <c r="F552" s="62"/>
      <c r="G552" s="62"/>
    </row>
    <row r="553" spans="1:7" ht="15">
      <c r="A553" s="76"/>
      <c r="B553" s="65"/>
      <c r="C553" s="62"/>
      <c r="D553" s="62"/>
      <c r="E553" s="62"/>
      <c r="F553" s="62"/>
      <c r="G553" s="62"/>
    </row>
    <row r="554" spans="1:7" ht="15">
      <c r="A554" s="76"/>
      <c r="B554" s="65"/>
      <c r="C554" s="62"/>
      <c r="D554" s="62"/>
      <c r="E554" s="62"/>
      <c r="F554" s="62"/>
      <c r="G554" s="62"/>
    </row>
    <row r="555" spans="1:7" ht="15">
      <c r="A555" s="76"/>
      <c r="B555" s="65"/>
      <c r="C555" s="62"/>
      <c r="D555" s="62"/>
      <c r="E555" s="62"/>
      <c r="F555" s="62"/>
      <c r="G555" s="62"/>
    </row>
    <row r="556" spans="1:7" ht="15">
      <c r="A556" s="76"/>
      <c r="B556" s="65"/>
      <c r="C556" s="62"/>
      <c r="D556" s="62"/>
      <c r="E556" s="62"/>
      <c r="F556" s="62"/>
      <c r="G556" s="62"/>
    </row>
    <row r="557" spans="1:7" ht="15">
      <c r="A557" s="76"/>
      <c r="B557" s="65"/>
      <c r="C557" s="62"/>
      <c r="D557" s="62"/>
      <c r="E557" s="62"/>
      <c r="F557" s="62"/>
      <c r="G557" s="62"/>
    </row>
    <row r="558" spans="1:7" ht="15">
      <c r="A558" s="76"/>
      <c r="B558" s="65"/>
      <c r="C558" s="62"/>
      <c r="D558" s="62"/>
      <c r="E558" s="62"/>
      <c r="F558" s="62"/>
      <c r="G558" s="62"/>
    </row>
    <row r="559" spans="1:7" ht="15">
      <c r="A559" s="76"/>
      <c r="B559" s="65"/>
      <c r="C559" s="62"/>
      <c r="D559" s="62"/>
      <c r="E559" s="62"/>
      <c r="F559" s="62"/>
      <c r="G559" s="62"/>
    </row>
    <row r="560" spans="1:7" ht="15">
      <c r="A560" s="76"/>
      <c r="B560" s="65"/>
      <c r="C560" s="62"/>
      <c r="D560" s="62"/>
      <c r="E560" s="62"/>
      <c r="F560" s="62"/>
      <c r="G560" s="62"/>
    </row>
    <row r="561" spans="1:7" ht="15">
      <c r="A561" s="76"/>
      <c r="B561" s="65"/>
      <c r="C561" s="62"/>
      <c r="D561" s="62"/>
      <c r="E561" s="62"/>
      <c r="F561" s="62"/>
      <c r="G561" s="62"/>
    </row>
    <row r="562" spans="1:7" ht="15">
      <c r="A562" s="76"/>
      <c r="B562" s="65"/>
      <c r="C562" s="62"/>
      <c r="D562" s="62"/>
      <c r="E562" s="62"/>
      <c r="F562" s="62"/>
      <c r="G562" s="62"/>
    </row>
    <row r="563" spans="1:7" ht="15">
      <c r="A563" s="76"/>
      <c r="B563" s="65"/>
      <c r="C563" s="62"/>
      <c r="D563" s="62"/>
      <c r="E563" s="62"/>
      <c r="F563" s="62"/>
      <c r="G563" s="62"/>
    </row>
    <row r="564" spans="1:7" ht="15">
      <c r="A564" s="76"/>
      <c r="B564" s="65"/>
      <c r="C564" s="62"/>
      <c r="D564" s="62"/>
      <c r="E564" s="62"/>
      <c r="F564" s="62"/>
      <c r="G564" s="62"/>
    </row>
    <row r="565" spans="1:7" ht="15">
      <c r="A565" s="76"/>
      <c r="B565" s="65"/>
      <c r="C565" s="62"/>
      <c r="D565" s="62"/>
      <c r="E565" s="62"/>
      <c r="F565" s="62"/>
      <c r="G565" s="62"/>
    </row>
    <row r="566" spans="1:7" ht="15">
      <c r="A566" s="76"/>
      <c r="B566" s="65"/>
      <c r="C566" s="62"/>
      <c r="D566" s="62"/>
      <c r="E566" s="62"/>
      <c r="F566" s="62"/>
      <c r="G566" s="62"/>
    </row>
    <row r="567" spans="1:7" ht="15">
      <c r="A567" s="76"/>
      <c r="B567" s="65"/>
      <c r="C567" s="62"/>
      <c r="D567" s="62"/>
      <c r="E567" s="62"/>
      <c r="F567" s="62"/>
      <c r="G567" s="62"/>
    </row>
    <row r="568" spans="1:7" ht="15">
      <c r="A568" s="76"/>
      <c r="B568" s="65"/>
      <c r="C568" s="62"/>
      <c r="D568" s="62"/>
      <c r="E568" s="62"/>
      <c r="F568" s="62"/>
      <c r="G568" s="62"/>
    </row>
    <row r="569" spans="1:7" ht="15">
      <c r="A569" s="76"/>
      <c r="B569" s="65"/>
      <c r="C569" s="62"/>
      <c r="D569" s="62"/>
      <c r="E569" s="62"/>
      <c r="F569" s="62"/>
      <c r="G569" s="62"/>
    </row>
    <row r="570" spans="1:7" ht="15">
      <c r="A570" s="76"/>
      <c r="B570" s="65"/>
      <c r="C570" s="62"/>
      <c r="D570" s="62"/>
      <c r="E570" s="62"/>
      <c r="F570" s="62"/>
      <c r="G570" s="62"/>
    </row>
    <row r="571" spans="1:7" ht="15">
      <c r="A571" s="76"/>
      <c r="B571" s="65"/>
      <c r="C571" s="62"/>
      <c r="D571" s="62"/>
      <c r="E571" s="62"/>
      <c r="F571" s="62"/>
      <c r="G571" s="62"/>
    </row>
    <row r="572" spans="1:7" ht="15">
      <c r="A572" s="76"/>
      <c r="B572" s="65"/>
      <c r="C572" s="62"/>
      <c r="D572" s="62"/>
      <c r="E572" s="62"/>
      <c r="F572" s="62"/>
      <c r="G572" s="62"/>
    </row>
    <row r="573" spans="1:7" ht="15">
      <c r="A573" s="76"/>
      <c r="B573" s="65"/>
      <c r="C573" s="62"/>
      <c r="D573" s="62"/>
      <c r="E573" s="62"/>
      <c r="F573" s="62"/>
      <c r="G573" s="62"/>
    </row>
    <row r="574" spans="1:7" ht="15">
      <c r="A574" s="76"/>
      <c r="B574" s="65"/>
      <c r="C574" s="62"/>
      <c r="D574" s="62"/>
      <c r="E574" s="62"/>
      <c r="F574" s="62"/>
      <c r="G574" s="62"/>
    </row>
    <row r="575" spans="1:7" ht="15">
      <c r="A575" s="76"/>
      <c r="B575" s="65"/>
      <c r="C575" s="62"/>
      <c r="D575" s="62"/>
      <c r="E575" s="62"/>
      <c r="F575" s="62"/>
      <c r="G575" s="62"/>
    </row>
    <row r="576" spans="1:7" ht="15">
      <c r="A576" s="76"/>
      <c r="B576" s="65"/>
      <c r="C576" s="62"/>
      <c r="D576" s="62"/>
      <c r="E576" s="62"/>
      <c r="F576" s="62"/>
      <c r="G576" s="62"/>
    </row>
    <row r="577" spans="1:7" ht="15">
      <c r="A577" s="76"/>
      <c r="B577" s="65"/>
      <c r="C577" s="62"/>
      <c r="D577" s="62"/>
      <c r="E577" s="62"/>
      <c r="F577" s="62"/>
      <c r="G577" s="62"/>
    </row>
    <row r="578" spans="1:7" ht="15">
      <c r="A578" s="76"/>
      <c r="B578" s="65"/>
      <c r="C578" s="62"/>
      <c r="D578" s="62"/>
      <c r="E578" s="62"/>
      <c r="F578" s="62"/>
      <c r="G578" s="62"/>
    </row>
    <row r="579" spans="1:7" ht="15">
      <c r="A579" s="76"/>
      <c r="B579" s="65"/>
      <c r="C579" s="62"/>
      <c r="D579" s="62"/>
      <c r="E579" s="62"/>
      <c r="F579" s="62"/>
      <c r="G579" s="62"/>
    </row>
    <row r="580" spans="1:7" ht="15">
      <c r="A580" s="76"/>
      <c r="B580" s="65"/>
      <c r="C580" s="62"/>
      <c r="D580" s="62"/>
      <c r="E580" s="62"/>
      <c r="F580" s="62"/>
      <c r="G580" s="62"/>
    </row>
    <row r="581" spans="1:7" ht="15">
      <c r="A581" s="76"/>
      <c r="B581" s="65"/>
      <c r="C581" s="62"/>
      <c r="D581" s="62"/>
      <c r="E581" s="62"/>
      <c r="F581" s="62"/>
      <c r="G581" s="62"/>
    </row>
    <row r="582" spans="1:7" ht="15">
      <c r="A582" s="76"/>
      <c r="B582" s="65"/>
      <c r="C582" s="62"/>
      <c r="D582" s="62"/>
      <c r="E582" s="62"/>
      <c r="F582" s="62"/>
      <c r="G582" s="62"/>
    </row>
    <row r="583" spans="1:7" ht="15">
      <c r="A583" s="76"/>
      <c r="B583" s="65"/>
      <c r="C583" s="62"/>
      <c r="D583" s="62"/>
      <c r="E583" s="62"/>
      <c r="F583" s="62"/>
      <c r="G583" s="62"/>
    </row>
    <row r="584" spans="1:7" ht="15">
      <c r="A584" s="76"/>
      <c r="B584" s="65"/>
      <c r="C584" s="62"/>
      <c r="D584" s="62"/>
      <c r="E584" s="62"/>
      <c r="F584" s="62"/>
      <c r="G584" s="62"/>
    </row>
    <row r="585" spans="1:7" ht="15">
      <c r="A585" s="76"/>
      <c r="B585" s="65"/>
      <c r="C585" s="62"/>
      <c r="D585" s="62"/>
      <c r="E585" s="62"/>
      <c r="F585" s="62"/>
      <c r="G585" s="62"/>
    </row>
    <row r="586" spans="1:7" ht="15">
      <c r="A586" s="76"/>
      <c r="B586" s="65"/>
      <c r="C586" s="62"/>
      <c r="D586" s="62"/>
      <c r="E586" s="62"/>
      <c r="F586" s="62"/>
      <c r="G586" s="62"/>
    </row>
    <row r="587" spans="1:7" ht="15">
      <c r="A587" s="76"/>
      <c r="B587" s="65"/>
      <c r="C587" s="62"/>
      <c r="D587" s="62"/>
      <c r="E587" s="62"/>
      <c r="F587" s="62"/>
      <c r="G587" s="62"/>
    </row>
    <row r="588" spans="1:7" ht="15">
      <c r="A588" s="76"/>
      <c r="B588" s="65"/>
      <c r="C588" s="62"/>
      <c r="D588" s="62"/>
      <c r="E588" s="62"/>
      <c r="F588" s="62"/>
      <c r="G588" s="62"/>
    </row>
    <row r="589" spans="1:7" ht="15">
      <c r="A589" s="76"/>
      <c r="B589" s="65"/>
      <c r="C589" s="62"/>
      <c r="D589" s="62"/>
      <c r="E589" s="62"/>
      <c r="F589" s="62"/>
      <c r="G589" s="62"/>
    </row>
    <row r="590" spans="1:7" ht="15">
      <c r="A590" s="76"/>
      <c r="B590" s="65"/>
      <c r="C590" s="62"/>
      <c r="D590" s="62"/>
      <c r="E590" s="62"/>
      <c r="F590" s="62"/>
      <c r="G590" s="62"/>
    </row>
    <row r="591" spans="1:7" ht="15">
      <c r="A591" s="76"/>
      <c r="B591" s="65"/>
      <c r="C591" s="62"/>
      <c r="D591" s="62"/>
      <c r="E591" s="62"/>
      <c r="F591" s="62"/>
      <c r="G591" s="62"/>
    </row>
    <row r="592" spans="1:7" ht="15">
      <c r="A592" s="76"/>
      <c r="B592" s="65"/>
      <c r="C592" s="62"/>
      <c r="D592" s="62"/>
      <c r="E592" s="62"/>
      <c r="F592" s="62"/>
      <c r="G592" s="62"/>
    </row>
    <row r="593" spans="1:7" ht="15">
      <c r="A593" s="76"/>
      <c r="B593" s="65"/>
      <c r="C593" s="62"/>
      <c r="D593" s="62"/>
      <c r="E593" s="62"/>
      <c r="F593" s="62"/>
      <c r="G593" s="62"/>
    </row>
    <row r="594" spans="1:7" ht="15">
      <c r="A594" s="76"/>
      <c r="B594" s="65"/>
      <c r="C594" s="62"/>
      <c r="D594" s="62"/>
      <c r="E594" s="62"/>
      <c r="F594" s="62"/>
      <c r="G594" s="62"/>
    </row>
    <row r="595" spans="1:7" ht="15">
      <c r="A595" s="76"/>
      <c r="B595" s="65"/>
      <c r="C595" s="62"/>
      <c r="D595" s="62"/>
      <c r="E595" s="62"/>
      <c r="F595" s="62"/>
      <c r="G595" s="62"/>
    </row>
    <row r="596" spans="1:7" ht="15">
      <c r="A596" s="76"/>
      <c r="B596" s="65"/>
      <c r="C596" s="62"/>
      <c r="D596" s="62"/>
      <c r="E596" s="62"/>
      <c r="F596" s="62"/>
      <c r="G596" s="62"/>
    </row>
    <row r="597" spans="1:7" ht="15">
      <c r="A597" s="76"/>
      <c r="B597" s="65"/>
      <c r="C597" s="62"/>
      <c r="D597" s="62"/>
      <c r="E597" s="62"/>
      <c r="F597" s="62"/>
      <c r="G597" s="62"/>
    </row>
    <row r="598" spans="1:7" ht="15">
      <c r="A598" s="76"/>
      <c r="B598" s="65"/>
      <c r="C598" s="62"/>
      <c r="D598" s="62"/>
      <c r="E598" s="62"/>
      <c r="F598" s="62"/>
      <c r="G598" s="62"/>
    </row>
    <row r="599" spans="1:7" ht="15">
      <c r="A599" s="76"/>
      <c r="B599" s="65"/>
      <c r="C599" s="62"/>
      <c r="D599" s="62"/>
      <c r="E599" s="62"/>
      <c r="F599" s="62"/>
      <c r="G599" s="62"/>
    </row>
    <row r="600" spans="1:7" ht="15">
      <c r="A600" s="76"/>
      <c r="B600" s="65"/>
      <c r="C600" s="62"/>
      <c r="D600" s="62"/>
      <c r="E600" s="62"/>
      <c r="F600" s="62"/>
      <c r="G600" s="62"/>
    </row>
    <row r="601" spans="1:7" ht="15">
      <c r="A601" s="76"/>
      <c r="B601" s="65"/>
      <c r="C601" s="62"/>
      <c r="D601" s="62"/>
      <c r="E601" s="62"/>
      <c r="F601" s="62"/>
      <c r="G601" s="62"/>
    </row>
    <row r="602" spans="1:7" ht="15">
      <c r="A602" s="76"/>
      <c r="B602" s="65"/>
      <c r="C602" s="62"/>
      <c r="D602" s="62"/>
      <c r="E602" s="62"/>
      <c r="F602" s="62"/>
      <c r="G602" s="62"/>
    </row>
    <row r="603" spans="1:7" ht="15">
      <c r="A603" s="76"/>
      <c r="B603" s="65"/>
      <c r="C603" s="62"/>
      <c r="D603" s="62"/>
      <c r="E603" s="62"/>
      <c r="F603" s="62"/>
      <c r="G603" s="62"/>
    </row>
    <row r="604" spans="1:7" ht="15">
      <c r="A604" s="76"/>
      <c r="B604" s="65"/>
      <c r="C604" s="62"/>
      <c r="D604" s="62"/>
      <c r="E604" s="62"/>
      <c r="F604" s="62"/>
      <c r="G604" s="62"/>
    </row>
    <row r="605" spans="1:7" ht="15">
      <c r="A605" s="76"/>
      <c r="B605" s="65"/>
      <c r="C605" s="62"/>
      <c r="D605" s="62"/>
      <c r="E605" s="62"/>
      <c r="F605" s="62"/>
      <c r="G605" s="62"/>
    </row>
    <row r="606" spans="1:7" ht="15">
      <c r="A606" s="76"/>
      <c r="B606" s="65"/>
      <c r="C606" s="62"/>
      <c r="D606" s="62"/>
      <c r="E606" s="62"/>
      <c r="F606" s="62"/>
      <c r="G606" s="62"/>
    </row>
    <row r="607" spans="1:7" ht="15">
      <c r="A607" s="76"/>
      <c r="B607" s="65"/>
      <c r="C607" s="62"/>
      <c r="D607" s="62"/>
      <c r="E607" s="62"/>
      <c r="F607" s="62"/>
      <c r="G607" s="62"/>
    </row>
    <row r="608" spans="1:7" ht="15">
      <c r="A608" s="76"/>
      <c r="B608" s="65"/>
      <c r="C608" s="62"/>
      <c r="D608" s="62"/>
      <c r="E608" s="62"/>
      <c r="F608" s="62"/>
      <c r="G608" s="62"/>
    </row>
    <row r="609" spans="1:7" ht="15">
      <c r="A609" s="76"/>
      <c r="B609" s="65"/>
      <c r="C609" s="62"/>
      <c r="D609" s="62"/>
      <c r="E609" s="62"/>
      <c r="F609" s="62"/>
      <c r="G609" s="62"/>
    </row>
    <row r="610" spans="1:7" ht="15">
      <c r="A610" s="76"/>
      <c r="B610" s="65"/>
      <c r="C610" s="62"/>
      <c r="D610" s="62"/>
      <c r="E610" s="62"/>
      <c r="F610" s="62"/>
      <c r="G610" s="62"/>
    </row>
    <row r="611" spans="1:7" ht="15">
      <c r="A611" s="76"/>
      <c r="B611" s="65"/>
      <c r="C611" s="62"/>
      <c r="D611" s="62"/>
      <c r="E611" s="62"/>
      <c r="F611" s="62"/>
      <c r="G611" s="62"/>
    </row>
    <row r="612" spans="1:7" ht="15">
      <c r="A612" s="76"/>
      <c r="B612" s="65"/>
      <c r="C612" s="62"/>
      <c r="D612" s="62"/>
      <c r="E612" s="62"/>
      <c r="F612" s="62"/>
      <c r="G612" s="62"/>
    </row>
    <row r="613" spans="1:7" ht="15">
      <c r="A613" s="76"/>
      <c r="B613" s="65"/>
      <c r="C613" s="62"/>
      <c r="D613" s="62"/>
      <c r="E613" s="62"/>
      <c r="F613" s="62"/>
      <c r="G613" s="62"/>
    </row>
    <row r="614" spans="1:7" ht="15">
      <c r="A614" s="76"/>
      <c r="B614" s="65"/>
      <c r="C614" s="62"/>
      <c r="D614" s="62"/>
      <c r="E614" s="62"/>
      <c r="F614" s="62"/>
      <c r="G614" s="62"/>
    </row>
    <row r="615" spans="1:7" ht="15">
      <c r="A615" s="76"/>
      <c r="B615" s="65"/>
      <c r="C615" s="62"/>
      <c r="D615" s="62"/>
      <c r="E615" s="62"/>
      <c r="F615" s="62"/>
      <c r="G615" s="62"/>
    </row>
    <row r="616" spans="1:7" ht="15">
      <c r="A616" s="76"/>
      <c r="B616" s="65"/>
      <c r="C616" s="62"/>
      <c r="D616" s="62"/>
      <c r="E616" s="62"/>
      <c r="F616" s="62"/>
      <c r="G616" s="62"/>
    </row>
    <row r="617" spans="1:7" ht="15">
      <c r="A617" s="76"/>
      <c r="B617" s="65"/>
      <c r="C617" s="62"/>
      <c r="D617" s="62"/>
      <c r="E617" s="62"/>
      <c r="F617" s="62"/>
      <c r="G617" s="62"/>
    </row>
    <row r="618" spans="1:7" ht="15">
      <c r="A618" s="76"/>
      <c r="B618" s="65"/>
      <c r="C618" s="62"/>
      <c r="D618" s="62"/>
      <c r="E618" s="62"/>
      <c r="F618" s="62"/>
      <c r="G618" s="62"/>
    </row>
    <row r="619" spans="1:7" ht="15">
      <c r="A619" s="76"/>
      <c r="B619" s="65"/>
      <c r="C619" s="62"/>
      <c r="D619" s="62"/>
      <c r="E619" s="62"/>
      <c r="F619" s="62"/>
      <c r="G619" s="62"/>
    </row>
    <row r="620" spans="1:7" ht="15">
      <c r="A620" s="76"/>
      <c r="B620" s="65"/>
      <c r="C620" s="62"/>
      <c r="D620" s="62"/>
      <c r="E620" s="62"/>
      <c r="F620" s="62"/>
      <c r="G620" s="62"/>
    </row>
    <row r="621" spans="1:7" ht="15">
      <c r="A621" s="76"/>
      <c r="B621" s="65"/>
      <c r="C621" s="62"/>
      <c r="D621" s="62"/>
      <c r="E621" s="62"/>
      <c r="F621" s="62"/>
      <c r="G621" s="62"/>
    </row>
    <row r="622" spans="1:7" ht="15">
      <c r="A622" s="76"/>
      <c r="B622" s="65"/>
      <c r="C622" s="62"/>
      <c r="D622" s="62"/>
      <c r="E622" s="62"/>
      <c r="F622" s="62"/>
      <c r="G622" s="62"/>
    </row>
    <row r="623" spans="1:7" ht="15">
      <c r="A623" s="76"/>
      <c r="B623" s="65"/>
      <c r="C623" s="62"/>
      <c r="D623" s="62"/>
      <c r="E623" s="62"/>
      <c r="F623" s="62"/>
      <c r="G623" s="62"/>
    </row>
    <row r="624" spans="1:7" ht="15">
      <c r="A624" s="76"/>
      <c r="B624" s="65"/>
      <c r="C624" s="62"/>
      <c r="D624" s="62"/>
      <c r="E624" s="62"/>
      <c r="F624" s="62"/>
      <c r="G624" s="62"/>
    </row>
    <row r="625" spans="1:7" ht="15">
      <c r="A625" s="76"/>
      <c r="B625" s="65"/>
      <c r="C625" s="62"/>
      <c r="D625" s="62"/>
      <c r="E625" s="62"/>
      <c r="F625" s="62"/>
      <c r="G625" s="62"/>
    </row>
    <row r="626" spans="1:7" ht="15">
      <c r="A626" s="76"/>
      <c r="B626" s="65"/>
      <c r="C626" s="62"/>
      <c r="D626" s="62"/>
      <c r="E626" s="62"/>
      <c r="F626" s="62"/>
      <c r="G626" s="62"/>
    </row>
    <row r="627" spans="1:7" ht="15">
      <c r="A627" s="76"/>
      <c r="B627" s="65"/>
      <c r="C627" s="62"/>
      <c r="D627" s="62"/>
      <c r="E627" s="62"/>
      <c r="F627" s="62"/>
      <c r="G627" s="62"/>
    </row>
    <row r="628" spans="1:7" ht="15">
      <c r="A628" s="76"/>
      <c r="B628" s="65"/>
      <c r="C628" s="62"/>
      <c r="D628" s="62"/>
      <c r="E628" s="62"/>
      <c r="F628" s="62"/>
      <c r="G628" s="62"/>
    </row>
    <row r="629" spans="1:7" ht="15">
      <c r="A629" s="76"/>
      <c r="B629" s="65"/>
      <c r="C629" s="62"/>
      <c r="D629" s="62"/>
      <c r="E629" s="62"/>
      <c r="F629" s="62"/>
      <c r="G629" s="62"/>
    </row>
    <row r="630" spans="1:7" ht="15">
      <c r="A630" s="76"/>
      <c r="B630" s="65"/>
      <c r="C630" s="62"/>
      <c r="D630" s="62"/>
      <c r="E630" s="62"/>
      <c r="F630" s="62"/>
      <c r="G630" s="62"/>
    </row>
    <row r="631" spans="1:7" ht="15">
      <c r="A631" s="76"/>
      <c r="B631" s="65"/>
      <c r="C631" s="62"/>
      <c r="D631" s="62"/>
      <c r="E631" s="62"/>
      <c r="F631" s="62"/>
      <c r="G631" s="62"/>
    </row>
    <row r="632" spans="1:7" ht="15">
      <c r="A632" s="76"/>
      <c r="B632" s="65"/>
      <c r="C632" s="62"/>
      <c r="D632" s="62"/>
      <c r="E632" s="62"/>
      <c r="F632" s="62"/>
      <c r="G632" s="62"/>
    </row>
    <row r="633" spans="1:7" ht="15">
      <c r="A633" s="76"/>
      <c r="B633" s="65"/>
      <c r="C633" s="62"/>
      <c r="D633" s="62"/>
      <c r="E633" s="62"/>
      <c r="F633" s="62"/>
      <c r="G633" s="62"/>
    </row>
    <row r="634" spans="1:7" ht="15">
      <c r="A634" s="76"/>
      <c r="B634" s="65"/>
      <c r="C634" s="62"/>
      <c r="D634" s="62"/>
      <c r="E634" s="62"/>
      <c r="F634" s="62"/>
      <c r="G634" s="62"/>
    </row>
    <row r="635" spans="1:7" ht="15">
      <c r="A635" s="76"/>
      <c r="B635" s="65"/>
      <c r="C635" s="62"/>
      <c r="D635" s="62"/>
      <c r="E635" s="62"/>
      <c r="F635" s="62"/>
      <c r="G635" s="62"/>
    </row>
    <row r="636" spans="1:7" ht="15">
      <c r="A636" s="76"/>
      <c r="B636" s="65"/>
      <c r="C636" s="62"/>
      <c r="D636" s="62"/>
      <c r="E636" s="62"/>
      <c r="F636" s="62"/>
      <c r="G636" s="62"/>
    </row>
    <row r="637" spans="1:7" ht="15">
      <c r="A637" s="76"/>
      <c r="B637" s="65"/>
      <c r="C637" s="62"/>
      <c r="D637" s="62"/>
      <c r="E637" s="62"/>
      <c r="F637" s="62"/>
      <c r="G637" s="62"/>
    </row>
    <row r="638" spans="1:7" ht="15">
      <c r="A638" s="76"/>
      <c r="B638" s="65"/>
      <c r="C638" s="62"/>
      <c r="D638" s="62"/>
      <c r="E638" s="62"/>
      <c r="F638" s="62"/>
      <c r="G638" s="62"/>
    </row>
    <row r="639" spans="1:7" ht="15">
      <c r="A639" s="76"/>
      <c r="B639" s="65"/>
      <c r="C639" s="62"/>
      <c r="D639" s="62"/>
      <c r="E639" s="62"/>
      <c r="F639" s="62"/>
      <c r="G639" s="62"/>
    </row>
    <row r="640" spans="1:7" ht="15">
      <c r="A640" s="76"/>
      <c r="B640" s="65"/>
      <c r="C640" s="62"/>
      <c r="D640" s="62"/>
      <c r="E640" s="62"/>
      <c r="F640" s="62"/>
      <c r="G640" s="62"/>
    </row>
    <row r="641" spans="1:7" ht="15">
      <c r="A641" s="76"/>
      <c r="B641" s="65"/>
      <c r="C641" s="62"/>
      <c r="D641" s="62"/>
      <c r="E641" s="62"/>
      <c r="F641" s="62"/>
      <c r="G641" s="62"/>
    </row>
    <row r="642" spans="1:7" ht="15">
      <c r="A642" s="76"/>
      <c r="B642" s="65"/>
      <c r="C642" s="62"/>
      <c r="D642" s="62"/>
      <c r="E642" s="62"/>
      <c r="F642" s="62"/>
      <c r="G642" s="62"/>
    </row>
    <row r="643" spans="1:7" ht="15">
      <c r="A643" s="76"/>
      <c r="B643" s="65"/>
      <c r="C643" s="62"/>
      <c r="D643" s="62"/>
      <c r="E643" s="62"/>
      <c r="F643" s="62"/>
      <c r="G643" s="62"/>
    </row>
    <row r="644" spans="1:7" ht="15">
      <c r="A644" s="76"/>
      <c r="B644" s="65"/>
      <c r="C644" s="62"/>
      <c r="D644" s="62"/>
      <c r="E644" s="62"/>
      <c r="F644" s="62"/>
      <c r="G644" s="62"/>
    </row>
    <row r="645" spans="1:7" ht="15">
      <c r="A645" s="76"/>
      <c r="B645" s="65"/>
      <c r="C645" s="62"/>
      <c r="D645" s="62"/>
      <c r="E645" s="62"/>
      <c r="F645" s="62"/>
      <c r="G645" s="62"/>
    </row>
    <row r="646" spans="1:7" ht="15">
      <c r="A646" s="76"/>
      <c r="B646" s="65"/>
      <c r="C646" s="62"/>
      <c r="D646" s="62"/>
      <c r="E646" s="62"/>
      <c r="F646" s="62"/>
      <c r="G646" s="62"/>
    </row>
    <row r="647" spans="1:7" ht="15">
      <c r="A647" s="76"/>
      <c r="B647" s="65"/>
      <c r="C647" s="62"/>
      <c r="D647" s="62"/>
      <c r="E647" s="62"/>
      <c r="F647" s="62"/>
      <c r="G647" s="62"/>
    </row>
    <row r="648" spans="1:7" ht="15">
      <c r="A648" s="76"/>
      <c r="B648" s="65"/>
      <c r="C648" s="62"/>
      <c r="D648" s="62"/>
      <c r="E648" s="62"/>
      <c r="F648" s="62"/>
      <c r="G648" s="62"/>
    </row>
    <row r="649" spans="1:7" ht="15">
      <c r="A649" s="76"/>
      <c r="B649" s="65"/>
      <c r="C649" s="62"/>
      <c r="D649" s="62"/>
      <c r="E649" s="62"/>
      <c r="F649" s="62"/>
      <c r="G649" s="62"/>
    </row>
    <row r="650" spans="1:7" ht="15">
      <c r="A650" s="76"/>
      <c r="B650" s="65"/>
      <c r="C650" s="62"/>
      <c r="D650" s="62"/>
      <c r="E650" s="62"/>
      <c r="F650" s="62"/>
      <c r="G650" s="62"/>
    </row>
    <row r="651" spans="1:7" ht="15">
      <c r="A651" s="76"/>
      <c r="B651" s="65"/>
      <c r="C651" s="62"/>
      <c r="D651" s="62"/>
      <c r="E651" s="62"/>
      <c r="F651" s="62"/>
      <c r="G651" s="62"/>
    </row>
    <row r="652" spans="1:7" ht="15">
      <c r="A652" s="76"/>
      <c r="B652" s="65"/>
      <c r="C652" s="62"/>
      <c r="D652" s="62"/>
      <c r="E652" s="62"/>
      <c r="F652" s="62"/>
      <c r="G652" s="62"/>
    </row>
    <row r="653" spans="1:7" ht="15">
      <c r="A653" s="76"/>
      <c r="B653" s="65"/>
      <c r="C653" s="62"/>
      <c r="D653" s="62"/>
      <c r="E653" s="62"/>
      <c r="F653" s="62"/>
      <c r="G653" s="62"/>
    </row>
    <row r="654" spans="1:7" ht="15">
      <c r="A654" s="76"/>
      <c r="B654" s="65"/>
      <c r="C654" s="62"/>
      <c r="D654" s="62"/>
      <c r="E654" s="62"/>
      <c r="F654" s="62"/>
      <c r="G654" s="62"/>
    </row>
    <row r="655" spans="1:7" ht="15">
      <c r="A655" s="76"/>
      <c r="B655" s="65"/>
      <c r="C655" s="62"/>
      <c r="D655" s="62"/>
      <c r="E655" s="62"/>
      <c r="F655" s="62"/>
      <c r="G655" s="62"/>
    </row>
    <row r="656" spans="1:7" ht="15">
      <c r="A656" s="76"/>
      <c r="B656" s="65"/>
      <c r="C656" s="62"/>
      <c r="D656" s="62"/>
      <c r="E656" s="62"/>
      <c r="F656" s="62"/>
      <c r="G656" s="62"/>
    </row>
    <row r="657" spans="1:7" ht="15">
      <c r="A657" s="76"/>
      <c r="B657" s="65"/>
      <c r="C657" s="62"/>
      <c r="D657" s="62"/>
      <c r="E657" s="62"/>
      <c r="F657" s="62"/>
      <c r="G657" s="62"/>
    </row>
    <row r="658" spans="1:7" ht="15">
      <c r="A658" s="76"/>
      <c r="B658" s="65"/>
      <c r="C658" s="62"/>
      <c r="D658" s="62"/>
      <c r="E658" s="62"/>
      <c r="F658" s="62"/>
      <c r="G658" s="62"/>
    </row>
    <row r="659" spans="1:7" ht="15">
      <c r="A659" s="76"/>
      <c r="B659" s="65"/>
      <c r="C659" s="62"/>
      <c r="D659" s="62"/>
      <c r="E659" s="62"/>
      <c r="F659" s="62"/>
      <c r="G659" s="62"/>
    </row>
    <row r="660" spans="1:7" ht="15">
      <c r="A660" s="76"/>
      <c r="B660" s="65"/>
      <c r="C660" s="62"/>
      <c r="D660" s="62"/>
      <c r="E660" s="62"/>
      <c r="F660" s="62"/>
      <c r="G660" s="62"/>
    </row>
    <row r="661" spans="1:7" ht="15">
      <c r="A661" s="76"/>
      <c r="B661" s="65"/>
      <c r="C661" s="62"/>
      <c r="D661" s="62"/>
      <c r="E661" s="62"/>
      <c r="F661" s="62"/>
      <c r="G661" s="62"/>
    </row>
    <row r="662" spans="1:7" ht="15">
      <c r="A662" s="76"/>
      <c r="B662" s="65"/>
      <c r="C662" s="62"/>
      <c r="D662" s="62"/>
      <c r="E662" s="62"/>
      <c r="F662" s="62"/>
      <c r="G662" s="62"/>
    </row>
    <row r="663" spans="1:7" ht="15">
      <c r="A663" s="76"/>
      <c r="B663" s="65"/>
      <c r="C663" s="62"/>
      <c r="D663" s="62"/>
      <c r="E663" s="62"/>
      <c r="F663" s="62"/>
      <c r="G663" s="62"/>
    </row>
    <row r="664" spans="1:7" ht="15">
      <c r="A664" s="76"/>
      <c r="B664" s="65"/>
      <c r="C664" s="62"/>
      <c r="D664" s="62"/>
      <c r="E664" s="62"/>
      <c r="F664" s="62"/>
      <c r="G664" s="62"/>
    </row>
    <row r="665" spans="1:7" ht="15">
      <c r="A665" s="76"/>
      <c r="B665" s="65"/>
      <c r="C665" s="62"/>
      <c r="D665" s="62"/>
      <c r="E665" s="62"/>
      <c r="F665" s="62"/>
      <c r="G665" s="62"/>
    </row>
    <row r="666" spans="1:7" ht="15">
      <c r="A666" s="76"/>
      <c r="B666" s="65"/>
      <c r="C666" s="62"/>
      <c r="D666" s="62"/>
      <c r="E666" s="62"/>
      <c r="F666" s="62"/>
      <c r="G666" s="62"/>
    </row>
    <row r="667" spans="1:7" ht="15">
      <c r="A667" s="76"/>
      <c r="B667" s="65"/>
      <c r="C667" s="62"/>
      <c r="D667" s="62"/>
      <c r="E667" s="62"/>
      <c r="F667" s="62"/>
      <c r="G667" s="62"/>
    </row>
    <row r="668" spans="1:7" ht="15">
      <c r="A668" s="76"/>
      <c r="B668" s="65"/>
      <c r="C668" s="62"/>
      <c r="D668" s="62"/>
      <c r="E668" s="62"/>
      <c r="F668" s="62"/>
      <c r="G668" s="62"/>
    </row>
    <row r="669" spans="1:7" ht="15">
      <c r="A669" s="76"/>
      <c r="B669" s="65"/>
      <c r="C669" s="62"/>
      <c r="D669" s="62"/>
      <c r="E669" s="62"/>
      <c r="F669" s="62"/>
      <c r="G669" s="62"/>
    </row>
    <row r="670" spans="1:7" ht="15">
      <c r="A670" s="76"/>
      <c r="B670" s="65"/>
      <c r="C670" s="62"/>
      <c r="D670" s="62"/>
      <c r="E670" s="62"/>
      <c r="F670" s="62"/>
      <c r="G670" s="62"/>
    </row>
    <row r="671" spans="1:7" ht="15">
      <c r="A671" s="76"/>
      <c r="B671" s="65"/>
      <c r="C671" s="62"/>
      <c r="D671" s="62"/>
      <c r="E671" s="62"/>
      <c r="F671" s="62"/>
      <c r="G671" s="62"/>
    </row>
    <row r="672" spans="1:7" ht="15">
      <c r="A672" s="76"/>
      <c r="B672" s="65"/>
      <c r="C672" s="62"/>
      <c r="D672" s="62"/>
      <c r="E672" s="62"/>
      <c r="F672" s="62"/>
      <c r="G672" s="62"/>
    </row>
    <row r="673" spans="1:7" ht="15">
      <c r="A673" s="76"/>
      <c r="B673" s="65"/>
      <c r="C673" s="62"/>
      <c r="D673" s="62"/>
      <c r="E673" s="62"/>
      <c r="F673" s="62"/>
      <c r="G673" s="62"/>
    </row>
    <row r="674" spans="1:7" ht="15">
      <c r="A674" s="76"/>
      <c r="B674" s="65"/>
      <c r="C674" s="62"/>
      <c r="D674" s="62"/>
      <c r="E674" s="62"/>
      <c r="F674" s="62"/>
      <c r="G674" s="62"/>
    </row>
    <row r="675" spans="1:7" ht="15">
      <c r="A675" s="76"/>
      <c r="B675" s="65"/>
      <c r="C675" s="62"/>
      <c r="D675" s="62"/>
      <c r="E675" s="62"/>
      <c r="F675" s="62"/>
      <c r="G675" s="62"/>
    </row>
    <row r="676" spans="1:7" ht="15">
      <c r="A676" s="76"/>
      <c r="B676" s="65"/>
      <c r="C676" s="62"/>
      <c r="D676" s="62"/>
      <c r="E676" s="62"/>
      <c r="F676" s="62"/>
      <c r="G676" s="62"/>
    </row>
    <row r="677" spans="1:7" ht="15">
      <c r="A677" s="76"/>
      <c r="B677" s="65"/>
      <c r="C677" s="62"/>
      <c r="D677" s="62"/>
      <c r="E677" s="62"/>
      <c r="F677" s="62"/>
      <c r="G677" s="62"/>
    </row>
    <row r="678" spans="1:7" ht="15">
      <c r="A678" s="76"/>
      <c r="B678" s="65"/>
      <c r="C678" s="62"/>
      <c r="D678" s="62"/>
      <c r="E678" s="62"/>
      <c r="F678" s="62"/>
      <c r="G678" s="62"/>
    </row>
    <row r="679" spans="1:7" ht="15">
      <c r="A679" s="76"/>
      <c r="B679" s="65"/>
      <c r="C679" s="62"/>
      <c r="D679" s="62"/>
      <c r="E679" s="62"/>
      <c r="F679" s="62"/>
      <c r="G679" s="62"/>
    </row>
    <row r="680" spans="1:7" ht="15">
      <c r="A680" s="76"/>
      <c r="B680" s="65"/>
      <c r="C680" s="62"/>
      <c r="D680" s="62"/>
      <c r="E680" s="62"/>
      <c r="F680" s="62"/>
      <c r="G680" s="62"/>
    </row>
    <row r="681" spans="1:7" ht="15">
      <c r="A681" s="76"/>
      <c r="B681" s="65"/>
      <c r="C681" s="62"/>
      <c r="D681" s="62"/>
      <c r="E681" s="62"/>
      <c r="F681" s="62"/>
      <c r="G681" s="62"/>
    </row>
    <row r="682" spans="1:7" ht="15">
      <c r="A682" s="76"/>
      <c r="B682" s="65"/>
      <c r="C682" s="62"/>
      <c r="D682" s="62"/>
      <c r="E682" s="62"/>
      <c r="F682" s="62"/>
      <c r="G682" s="62"/>
    </row>
    <row r="683" spans="1:7" ht="15">
      <c r="A683" s="76"/>
      <c r="B683" s="65"/>
      <c r="C683" s="62"/>
      <c r="D683" s="62"/>
      <c r="E683" s="62"/>
      <c r="F683" s="62"/>
      <c r="G683" s="62"/>
    </row>
    <row r="684" spans="1:7" ht="15">
      <c r="A684" s="76"/>
      <c r="B684" s="65"/>
      <c r="C684" s="62"/>
      <c r="D684" s="62"/>
      <c r="E684" s="62"/>
      <c r="F684" s="62"/>
      <c r="G684" s="62"/>
    </row>
    <row r="685" spans="1:7" ht="15">
      <c r="A685" s="76"/>
      <c r="B685" s="65"/>
      <c r="C685" s="62"/>
      <c r="D685" s="62"/>
      <c r="E685" s="62"/>
      <c r="F685" s="62"/>
      <c r="G685" s="62"/>
    </row>
    <row r="686" spans="1:7" ht="15">
      <c r="A686" s="76"/>
      <c r="B686" s="65"/>
      <c r="C686" s="62"/>
      <c r="D686" s="62"/>
      <c r="E686" s="62"/>
      <c r="F686" s="62"/>
      <c r="G686" s="62"/>
    </row>
    <row r="687" spans="1:7" ht="15">
      <c r="A687" s="76"/>
      <c r="B687" s="65"/>
      <c r="C687" s="62"/>
      <c r="D687" s="62"/>
      <c r="E687" s="62"/>
      <c r="F687" s="62"/>
      <c r="G687" s="62"/>
    </row>
    <row r="688" spans="1:7" ht="15">
      <c r="A688" s="76"/>
      <c r="B688" s="65"/>
      <c r="C688" s="62"/>
      <c r="D688" s="62"/>
      <c r="E688" s="62"/>
      <c r="F688" s="62"/>
      <c r="G688" s="62"/>
    </row>
    <row r="689" spans="1:7" ht="15">
      <c r="A689" s="76"/>
      <c r="B689" s="65"/>
      <c r="C689" s="62"/>
      <c r="D689" s="62"/>
      <c r="E689" s="62"/>
      <c r="F689" s="62"/>
      <c r="G689" s="62"/>
    </row>
    <row r="690" spans="1:7" ht="15">
      <c r="A690" s="76"/>
      <c r="B690" s="65"/>
      <c r="C690" s="62"/>
      <c r="D690" s="62"/>
      <c r="E690" s="62"/>
      <c r="F690" s="62"/>
      <c r="G690" s="62"/>
    </row>
    <row r="691" spans="1:7" ht="15">
      <c r="A691" s="76"/>
      <c r="B691" s="65"/>
      <c r="C691" s="62"/>
      <c r="D691" s="62"/>
      <c r="E691" s="62"/>
      <c r="F691" s="62"/>
      <c r="G691" s="62"/>
    </row>
    <row r="692" spans="1:7" ht="15">
      <c r="A692" s="76"/>
      <c r="B692" s="65"/>
      <c r="C692" s="62"/>
      <c r="D692" s="62"/>
      <c r="E692" s="62"/>
      <c r="F692" s="62"/>
      <c r="G692" s="62"/>
    </row>
    <row r="693" spans="1:7" ht="15">
      <c r="A693" s="76"/>
      <c r="B693" s="65"/>
      <c r="C693" s="62"/>
      <c r="D693" s="62"/>
      <c r="E693" s="62"/>
      <c r="F693" s="62"/>
      <c r="G693" s="62"/>
    </row>
    <row r="694" spans="1:7" ht="15">
      <c r="A694" s="76"/>
      <c r="B694" s="65"/>
      <c r="C694" s="62"/>
      <c r="D694" s="62"/>
      <c r="E694" s="62"/>
      <c r="F694" s="62"/>
      <c r="G694" s="62"/>
    </row>
    <row r="695" spans="1:7" ht="15">
      <c r="A695" s="76"/>
      <c r="B695" s="65"/>
      <c r="C695" s="62"/>
      <c r="D695" s="62"/>
      <c r="E695" s="62"/>
      <c r="F695" s="62"/>
      <c r="G695" s="62"/>
    </row>
    <row r="696" spans="1:7" ht="15">
      <c r="A696" s="76"/>
      <c r="B696" s="65"/>
      <c r="C696" s="62"/>
      <c r="D696" s="62"/>
      <c r="E696" s="62"/>
      <c r="F696" s="62"/>
      <c r="G696" s="62"/>
    </row>
    <row r="697" spans="1:7" ht="15">
      <c r="A697" s="76"/>
      <c r="B697" s="65"/>
      <c r="C697" s="62"/>
      <c r="D697" s="62"/>
      <c r="E697" s="62"/>
      <c r="F697" s="62"/>
      <c r="G697" s="62"/>
    </row>
    <row r="698" spans="1:7" ht="15">
      <c r="A698" s="76"/>
      <c r="B698" s="65"/>
      <c r="C698" s="62"/>
      <c r="D698" s="62"/>
      <c r="E698" s="62"/>
      <c r="F698" s="62"/>
      <c r="G698" s="62"/>
    </row>
    <row r="699" spans="1:7" ht="15">
      <c r="A699" s="76"/>
      <c r="B699" s="65"/>
      <c r="C699" s="62"/>
      <c r="D699" s="62"/>
      <c r="E699" s="62"/>
      <c r="F699" s="62"/>
      <c r="G699" s="62"/>
    </row>
    <row r="700" spans="1:7" ht="15">
      <c r="A700" s="76"/>
      <c r="B700" s="65"/>
      <c r="C700" s="62"/>
      <c r="D700" s="62"/>
      <c r="E700" s="62"/>
      <c r="F700" s="62"/>
      <c r="G700" s="62"/>
    </row>
    <row r="701" spans="1:7" ht="15">
      <c r="A701" s="76"/>
      <c r="B701" s="65"/>
      <c r="C701" s="62"/>
      <c r="D701" s="62"/>
      <c r="E701" s="62"/>
      <c r="F701" s="62"/>
      <c r="G701" s="62"/>
    </row>
    <row r="702" spans="1:7" ht="15">
      <c r="A702" s="76"/>
      <c r="B702" s="65"/>
      <c r="C702" s="62"/>
      <c r="D702" s="62"/>
      <c r="E702" s="62"/>
      <c r="F702" s="62"/>
      <c r="G702" s="62"/>
    </row>
    <row r="703" spans="1:7" ht="15">
      <c r="A703" s="76"/>
      <c r="B703" s="65"/>
      <c r="C703" s="62"/>
      <c r="D703" s="62"/>
      <c r="E703" s="62"/>
      <c r="F703" s="62"/>
      <c r="G703" s="62"/>
    </row>
    <row r="704" spans="1:7" ht="15">
      <c r="A704" s="76"/>
      <c r="B704" s="65"/>
      <c r="C704" s="62"/>
      <c r="D704" s="62"/>
      <c r="E704" s="62"/>
      <c r="F704" s="62"/>
      <c r="G704" s="62"/>
    </row>
    <row r="705" spans="1:7" ht="15">
      <c r="A705" s="76"/>
      <c r="B705" s="65"/>
      <c r="C705" s="62"/>
      <c r="D705" s="62"/>
      <c r="E705" s="62"/>
      <c r="F705" s="62"/>
      <c r="G705" s="62"/>
    </row>
    <row r="706" spans="1:7" ht="15">
      <c r="A706" s="76"/>
      <c r="B706" s="65"/>
      <c r="C706" s="62"/>
      <c r="D706" s="62"/>
      <c r="E706" s="62"/>
      <c r="F706" s="62"/>
      <c r="G706" s="62"/>
    </row>
    <row r="707" spans="1:7" ht="15">
      <c r="A707" s="76"/>
      <c r="B707" s="65"/>
      <c r="C707" s="62"/>
      <c r="D707" s="62"/>
      <c r="E707" s="62"/>
      <c r="F707" s="62"/>
      <c r="G707" s="62"/>
    </row>
    <row r="708" spans="1:7" ht="15">
      <c r="A708" s="76"/>
      <c r="B708" s="65"/>
      <c r="C708" s="62"/>
      <c r="D708" s="62"/>
      <c r="E708" s="62"/>
      <c r="F708" s="62"/>
      <c r="G708" s="62"/>
    </row>
    <row r="709" spans="1:7" ht="15">
      <c r="A709" s="76"/>
      <c r="B709" s="65"/>
      <c r="C709" s="62"/>
      <c r="D709" s="62"/>
      <c r="E709" s="62"/>
      <c r="F709" s="62"/>
      <c r="G709" s="62"/>
    </row>
    <row r="710" spans="1:7" ht="15">
      <c r="A710" s="76"/>
      <c r="B710" s="65"/>
      <c r="C710" s="62"/>
      <c r="D710" s="62"/>
      <c r="E710" s="62"/>
      <c r="F710" s="62"/>
      <c r="G710" s="62"/>
    </row>
    <row r="711" spans="1:7" ht="15">
      <c r="A711" s="76"/>
      <c r="B711" s="65"/>
      <c r="C711" s="62"/>
      <c r="D711" s="62"/>
      <c r="E711" s="62"/>
      <c r="F711" s="62"/>
      <c r="G711" s="62"/>
    </row>
    <row r="712" spans="1:7" ht="15">
      <c r="A712" s="76"/>
      <c r="B712" s="65"/>
      <c r="C712" s="62"/>
      <c r="D712" s="62"/>
      <c r="E712" s="62"/>
      <c r="F712" s="62"/>
      <c r="G712" s="62"/>
    </row>
    <row r="713" spans="1:7" ht="15">
      <c r="A713" s="76"/>
      <c r="B713" s="65"/>
      <c r="C713" s="62"/>
      <c r="D713" s="62"/>
      <c r="E713" s="62"/>
      <c r="F713" s="62"/>
      <c r="G713" s="62"/>
    </row>
    <row r="714" spans="1:7" ht="15">
      <c r="A714" s="76"/>
      <c r="B714" s="65"/>
      <c r="C714" s="62"/>
      <c r="D714" s="62"/>
      <c r="E714" s="62"/>
      <c r="F714" s="62"/>
      <c r="G714" s="62"/>
    </row>
    <row r="715" spans="1:7" ht="15">
      <c r="A715" s="76"/>
      <c r="B715" s="65"/>
      <c r="C715" s="62"/>
      <c r="D715" s="62"/>
      <c r="E715" s="62"/>
      <c r="F715" s="62"/>
      <c r="G715" s="62"/>
    </row>
    <row r="716" spans="1:7" ht="15">
      <c r="A716" s="76"/>
      <c r="B716" s="65"/>
      <c r="C716" s="62"/>
      <c r="D716" s="62"/>
      <c r="E716" s="62"/>
      <c r="F716" s="62"/>
      <c r="G716" s="62"/>
    </row>
    <row r="717" spans="1:7" ht="15">
      <c r="A717" s="76"/>
      <c r="B717" s="65"/>
      <c r="C717" s="62"/>
      <c r="D717" s="62"/>
      <c r="E717" s="62"/>
      <c r="F717" s="62"/>
      <c r="G717" s="62"/>
    </row>
    <row r="718" spans="1:7" ht="15">
      <c r="A718" s="76"/>
      <c r="B718" s="65"/>
      <c r="C718" s="62"/>
      <c r="D718" s="62"/>
      <c r="E718" s="62"/>
      <c r="F718" s="62"/>
      <c r="G718" s="62"/>
    </row>
    <row r="719" spans="1:7" ht="15">
      <c r="A719" s="76"/>
      <c r="B719" s="65"/>
      <c r="C719" s="62"/>
      <c r="D719" s="62"/>
      <c r="E719" s="62"/>
      <c r="F719" s="62"/>
      <c r="G719" s="62"/>
    </row>
    <row r="720" spans="1:7" ht="15">
      <c r="A720" s="76"/>
      <c r="B720" s="65"/>
      <c r="C720" s="62"/>
      <c r="D720" s="62"/>
      <c r="E720" s="62"/>
      <c r="F720" s="62"/>
      <c r="G720" s="62"/>
    </row>
    <row r="721" spans="1:7" ht="15">
      <c r="A721" s="76"/>
      <c r="B721" s="65"/>
      <c r="C721" s="62"/>
      <c r="D721" s="62"/>
      <c r="E721" s="62"/>
      <c r="F721" s="62"/>
      <c r="G721" s="62"/>
    </row>
    <row r="722" spans="1:7" ht="15">
      <c r="A722" s="76"/>
      <c r="B722" s="65"/>
      <c r="C722" s="62"/>
      <c r="D722" s="62"/>
      <c r="E722" s="62"/>
      <c r="F722" s="62"/>
      <c r="G722" s="62"/>
    </row>
    <row r="723" spans="1:7" ht="15">
      <c r="A723" s="76"/>
      <c r="B723" s="65"/>
      <c r="C723" s="62"/>
      <c r="D723" s="62"/>
      <c r="E723" s="62"/>
      <c r="F723" s="62"/>
      <c r="G723" s="62"/>
    </row>
    <row r="724" spans="1:7" ht="15">
      <c r="A724" s="76"/>
      <c r="B724" s="65"/>
      <c r="C724" s="62"/>
      <c r="D724" s="62"/>
      <c r="E724" s="62"/>
      <c r="F724" s="62"/>
      <c r="G724" s="62"/>
    </row>
    <row r="725" spans="1:7" ht="15">
      <c r="A725" s="76"/>
      <c r="B725" s="65"/>
      <c r="C725" s="62"/>
      <c r="D725" s="62"/>
      <c r="E725" s="62"/>
      <c r="F725" s="62"/>
      <c r="G725" s="62"/>
    </row>
    <row r="726" spans="1:7" ht="15">
      <c r="A726" s="76"/>
      <c r="B726" s="65"/>
      <c r="C726" s="62"/>
      <c r="D726" s="62"/>
      <c r="E726" s="62"/>
      <c r="F726" s="62"/>
      <c r="G726" s="62"/>
    </row>
    <row r="727" spans="1:7" ht="15">
      <c r="A727" s="76"/>
      <c r="B727" s="65"/>
      <c r="C727" s="62"/>
      <c r="D727" s="62"/>
      <c r="E727" s="62"/>
      <c r="F727" s="62"/>
      <c r="G727" s="62"/>
    </row>
    <row r="728" spans="1:7" ht="15">
      <c r="A728" s="76"/>
      <c r="B728" s="65"/>
      <c r="C728" s="62"/>
      <c r="D728" s="62"/>
      <c r="E728" s="62"/>
      <c r="F728" s="62"/>
      <c r="G728" s="62"/>
    </row>
    <row r="729" spans="1:7" ht="15">
      <c r="A729" s="76"/>
      <c r="B729" s="65"/>
      <c r="C729" s="62"/>
      <c r="D729" s="62"/>
      <c r="E729" s="62"/>
      <c r="F729" s="62"/>
      <c r="G729" s="62"/>
    </row>
    <row r="730" spans="1:7" ht="15">
      <c r="A730" s="76"/>
      <c r="B730" s="65"/>
      <c r="C730" s="62"/>
      <c r="D730" s="62"/>
      <c r="E730" s="62"/>
      <c r="F730" s="62"/>
      <c r="G730" s="62"/>
    </row>
    <row r="731" spans="1:7" ht="15">
      <c r="A731" s="76"/>
      <c r="B731" s="65"/>
      <c r="C731" s="62"/>
      <c r="D731" s="62"/>
      <c r="E731" s="62"/>
      <c r="F731" s="62"/>
      <c r="G731" s="62"/>
    </row>
    <row r="732" spans="1:7" ht="15">
      <c r="A732" s="76"/>
      <c r="B732" s="65"/>
      <c r="C732" s="62"/>
      <c r="D732" s="62"/>
      <c r="E732" s="62"/>
      <c r="F732" s="62"/>
      <c r="G732" s="62"/>
    </row>
    <row r="733" spans="1:7" ht="15">
      <c r="A733" s="76"/>
      <c r="B733" s="65"/>
      <c r="C733" s="62"/>
      <c r="D733" s="62"/>
      <c r="E733" s="62"/>
      <c r="F733" s="62"/>
      <c r="G733" s="62"/>
    </row>
    <row r="734" spans="1:7" ht="15">
      <c r="A734" s="76"/>
      <c r="B734" s="65"/>
      <c r="C734" s="62"/>
      <c r="D734" s="62"/>
      <c r="E734" s="62"/>
      <c r="F734" s="62"/>
      <c r="G734" s="62"/>
    </row>
    <row r="735" spans="1:7" ht="15">
      <c r="A735" s="76"/>
      <c r="B735" s="65"/>
      <c r="C735" s="62"/>
      <c r="D735" s="62"/>
      <c r="E735" s="62"/>
      <c r="F735" s="62"/>
      <c r="G735" s="62"/>
    </row>
    <row r="736" spans="1:7" ht="15">
      <c r="A736" s="76"/>
      <c r="B736" s="65"/>
      <c r="C736" s="62"/>
      <c r="D736" s="62"/>
      <c r="E736" s="62"/>
      <c r="F736" s="62"/>
      <c r="G736" s="62"/>
    </row>
    <row r="737" spans="1:7" ht="15">
      <c r="A737" s="76"/>
      <c r="B737" s="65"/>
      <c r="C737" s="62"/>
      <c r="D737" s="62"/>
      <c r="E737" s="62"/>
      <c r="F737" s="62"/>
      <c r="G737" s="62"/>
    </row>
    <row r="738" spans="1:7" ht="15">
      <c r="A738" s="76"/>
      <c r="B738" s="65"/>
      <c r="C738" s="62"/>
      <c r="D738" s="62"/>
      <c r="E738" s="62"/>
      <c r="F738" s="62"/>
      <c r="G738" s="62"/>
    </row>
    <row r="739" spans="1:7" ht="15">
      <c r="A739" s="76"/>
      <c r="B739" s="65"/>
      <c r="C739" s="62"/>
      <c r="D739" s="62"/>
      <c r="E739" s="62"/>
      <c r="F739" s="62"/>
      <c r="G739" s="62"/>
    </row>
    <row r="740" spans="1:7" ht="15">
      <c r="A740" s="76"/>
      <c r="B740" s="65"/>
      <c r="C740" s="62"/>
      <c r="D740" s="62"/>
      <c r="E740" s="62"/>
      <c r="F740" s="62"/>
      <c r="G740" s="62"/>
    </row>
    <row r="741" spans="1:7" ht="15">
      <c r="A741" s="76"/>
      <c r="B741" s="65"/>
      <c r="C741" s="62"/>
      <c r="D741" s="62"/>
      <c r="E741" s="62"/>
      <c r="F741" s="62"/>
      <c r="G741" s="62"/>
    </row>
    <row r="742" spans="1:7" ht="15">
      <c r="A742" s="76"/>
      <c r="B742" s="65"/>
      <c r="C742" s="62"/>
      <c r="D742" s="62"/>
      <c r="E742" s="62"/>
      <c r="F742" s="62"/>
      <c r="G742" s="62"/>
    </row>
    <row r="743" spans="1:7" ht="15">
      <c r="A743" s="76"/>
      <c r="B743" s="65"/>
      <c r="C743" s="62"/>
      <c r="D743" s="62"/>
      <c r="E743" s="62"/>
      <c r="F743" s="62"/>
      <c r="G743" s="62"/>
    </row>
    <row r="744" spans="1:7" ht="15">
      <c r="A744" s="76"/>
      <c r="B744" s="65"/>
      <c r="C744" s="62"/>
      <c r="D744" s="62"/>
      <c r="E744" s="62"/>
      <c r="F744" s="62"/>
      <c r="G744" s="62"/>
    </row>
    <row r="745" spans="1:7" ht="15">
      <c r="A745" s="76"/>
      <c r="B745" s="65"/>
      <c r="C745" s="62"/>
      <c r="D745" s="62"/>
      <c r="E745" s="62"/>
      <c r="F745" s="62"/>
      <c r="G745" s="62"/>
    </row>
    <row r="746" spans="1:7" ht="15">
      <c r="A746" s="76"/>
      <c r="B746" s="65"/>
      <c r="C746" s="62"/>
      <c r="D746" s="62"/>
      <c r="E746" s="62"/>
      <c r="F746" s="62"/>
      <c r="G746" s="62"/>
    </row>
    <row r="747" spans="1:7" ht="15">
      <c r="A747" s="76"/>
      <c r="B747" s="65"/>
      <c r="C747" s="62"/>
      <c r="D747" s="62"/>
      <c r="E747" s="62"/>
      <c r="F747" s="62"/>
      <c r="G747" s="62"/>
    </row>
    <row r="748" spans="1:7" ht="15">
      <c r="A748" s="76"/>
      <c r="B748" s="65"/>
      <c r="C748" s="62"/>
      <c r="D748" s="62"/>
      <c r="E748" s="62"/>
      <c r="F748" s="62"/>
      <c r="G748" s="62"/>
    </row>
    <row r="749" spans="1:7" ht="15">
      <c r="A749" s="76"/>
      <c r="B749" s="65"/>
      <c r="C749" s="62"/>
      <c r="D749" s="62"/>
      <c r="E749" s="62"/>
      <c r="F749" s="62"/>
      <c r="G749" s="62"/>
    </row>
    <row r="750" spans="1:7" ht="15">
      <c r="A750" s="76"/>
      <c r="B750" s="65"/>
      <c r="C750" s="62"/>
      <c r="D750" s="62"/>
      <c r="E750" s="62"/>
      <c r="F750" s="62"/>
      <c r="G750" s="62"/>
    </row>
    <row r="751" spans="1:7" ht="15">
      <c r="A751" s="76"/>
      <c r="B751" s="65"/>
      <c r="C751" s="62"/>
      <c r="D751" s="62"/>
      <c r="E751" s="62"/>
      <c r="F751" s="62"/>
      <c r="G751" s="62"/>
    </row>
    <row r="752" spans="1:7" ht="15">
      <c r="A752" s="76"/>
      <c r="B752" s="65"/>
      <c r="C752" s="62"/>
      <c r="D752" s="62"/>
      <c r="E752" s="62"/>
      <c r="F752" s="62"/>
      <c r="G752" s="62"/>
    </row>
    <row r="753" spans="1:7" ht="15">
      <c r="A753" s="76"/>
      <c r="B753" s="65"/>
      <c r="C753" s="62"/>
      <c r="D753" s="62"/>
      <c r="E753" s="62"/>
      <c r="F753" s="62"/>
      <c r="G753" s="62"/>
    </row>
    <row r="754" spans="1:7" ht="15">
      <c r="A754" s="76"/>
      <c r="B754" s="65"/>
      <c r="C754" s="62"/>
      <c r="D754" s="62"/>
      <c r="E754" s="62"/>
      <c r="F754" s="62"/>
      <c r="G754" s="62"/>
    </row>
    <row r="755" spans="1:7" ht="15">
      <c r="A755" s="76"/>
      <c r="B755" s="65"/>
      <c r="C755" s="62"/>
      <c r="D755" s="62"/>
      <c r="E755" s="62"/>
      <c r="F755" s="62"/>
      <c r="G755" s="62"/>
    </row>
    <row r="756" spans="1:7" ht="15">
      <c r="A756" s="76"/>
      <c r="B756" s="65"/>
      <c r="C756" s="62"/>
      <c r="D756" s="62"/>
      <c r="E756" s="62"/>
      <c r="F756" s="62"/>
      <c r="G756" s="62"/>
    </row>
    <row r="757" spans="1:7" ht="15">
      <c r="A757" s="76"/>
      <c r="B757" s="65"/>
      <c r="C757" s="62"/>
      <c r="D757" s="62"/>
      <c r="E757" s="62"/>
      <c r="F757" s="62"/>
      <c r="G757" s="62"/>
    </row>
    <row r="758" spans="1:7" ht="15">
      <c r="A758" s="76"/>
      <c r="B758" s="65"/>
      <c r="C758" s="62"/>
      <c r="D758" s="62"/>
      <c r="E758" s="62"/>
      <c r="F758" s="62"/>
      <c r="G758" s="62"/>
    </row>
    <row r="759" spans="1:7" ht="15">
      <c r="A759" s="76"/>
      <c r="B759" s="65"/>
      <c r="C759" s="62"/>
      <c r="D759" s="62"/>
      <c r="E759" s="62"/>
      <c r="F759" s="62"/>
      <c r="G759" s="62"/>
    </row>
    <row r="760" spans="1:7" ht="15">
      <c r="A760" s="76"/>
      <c r="B760" s="65"/>
      <c r="C760" s="62"/>
      <c r="D760" s="62"/>
      <c r="E760" s="62"/>
      <c r="F760" s="62"/>
      <c r="G760" s="62"/>
    </row>
    <row r="761" spans="1:7" ht="15">
      <c r="A761" s="76"/>
      <c r="B761" s="65"/>
      <c r="C761" s="62"/>
      <c r="D761" s="62"/>
      <c r="E761" s="62"/>
      <c r="F761" s="62"/>
      <c r="G761" s="62"/>
    </row>
    <row r="762" spans="1:7" ht="15">
      <c r="A762" s="76"/>
      <c r="B762" s="65"/>
      <c r="C762" s="62"/>
      <c r="D762" s="62"/>
      <c r="E762" s="62"/>
      <c r="F762" s="62"/>
      <c r="G762" s="62"/>
    </row>
    <row r="763" spans="1:7" ht="15">
      <c r="A763" s="76"/>
      <c r="B763" s="65"/>
      <c r="C763" s="62"/>
      <c r="D763" s="62"/>
      <c r="E763" s="62"/>
      <c r="F763" s="62"/>
      <c r="G763" s="62"/>
    </row>
    <row r="764" spans="1:7" ht="15">
      <c r="A764" s="76"/>
      <c r="B764" s="65"/>
      <c r="C764" s="62"/>
      <c r="D764" s="62"/>
      <c r="E764" s="62"/>
      <c r="F764" s="62"/>
      <c r="G764" s="62"/>
    </row>
    <row r="765" spans="1:7" ht="15">
      <c r="A765" s="76"/>
      <c r="B765" s="65"/>
      <c r="C765" s="62"/>
      <c r="D765" s="62"/>
      <c r="E765" s="62"/>
      <c r="F765" s="62"/>
      <c r="G765" s="62"/>
    </row>
    <row r="766" spans="1:7" ht="15">
      <c r="A766" s="76"/>
      <c r="B766" s="65"/>
      <c r="C766" s="62"/>
      <c r="D766" s="62"/>
      <c r="E766" s="62"/>
      <c r="F766" s="62"/>
      <c r="G766" s="62"/>
    </row>
    <row r="767" spans="1:7" ht="15">
      <c r="A767" s="76"/>
      <c r="B767" s="65"/>
      <c r="C767" s="62"/>
      <c r="D767" s="62"/>
      <c r="E767" s="62"/>
      <c r="F767" s="62"/>
      <c r="G767" s="62"/>
    </row>
    <row r="768" spans="1:7" ht="15">
      <c r="A768" s="76"/>
      <c r="B768" s="65"/>
      <c r="C768" s="62"/>
      <c r="D768" s="62"/>
      <c r="E768" s="62"/>
      <c r="F768" s="62"/>
      <c r="G768" s="62"/>
    </row>
    <row r="769" spans="1:7" ht="15">
      <c r="A769" s="76"/>
      <c r="B769" s="65"/>
      <c r="C769" s="62"/>
      <c r="D769" s="62"/>
      <c r="E769" s="62"/>
      <c r="F769" s="62"/>
      <c r="G769" s="62"/>
    </row>
    <row r="770" spans="1:7" ht="15">
      <c r="A770" s="76"/>
      <c r="B770" s="65"/>
      <c r="C770" s="62"/>
      <c r="D770" s="62"/>
      <c r="E770" s="62"/>
      <c r="F770" s="62"/>
      <c r="G770" s="62"/>
    </row>
    <row r="771" spans="1:7" ht="15">
      <c r="A771" s="76"/>
      <c r="B771" s="65"/>
      <c r="C771" s="62"/>
      <c r="D771" s="62"/>
      <c r="E771" s="62"/>
      <c r="F771" s="62"/>
      <c r="G771" s="62"/>
    </row>
    <row r="772" spans="1:7" ht="15">
      <c r="A772" s="76"/>
      <c r="B772" s="65"/>
      <c r="C772" s="62"/>
      <c r="D772" s="62"/>
      <c r="E772" s="62"/>
      <c r="F772" s="62"/>
      <c r="G772" s="62"/>
    </row>
    <row r="773" spans="1:7" ht="15">
      <c r="A773" s="76"/>
      <c r="B773" s="65"/>
      <c r="C773" s="62"/>
      <c r="D773" s="62"/>
      <c r="E773" s="62"/>
      <c r="F773" s="62"/>
      <c r="G773" s="62"/>
    </row>
    <row r="774" spans="1:7" ht="15">
      <c r="A774" s="76"/>
      <c r="B774" s="65"/>
      <c r="C774" s="62"/>
      <c r="D774" s="62"/>
      <c r="E774" s="62"/>
      <c r="F774" s="62"/>
      <c r="G774" s="62"/>
    </row>
    <row r="775" spans="1:7" ht="15">
      <c r="A775" s="76"/>
      <c r="B775" s="65"/>
      <c r="C775" s="62"/>
      <c r="D775" s="62"/>
      <c r="E775" s="62"/>
      <c r="F775" s="62"/>
      <c r="G775" s="62"/>
    </row>
    <row r="776" spans="1:7" ht="15">
      <c r="A776" s="76"/>
      <c r="B776" s="65"/>
      <c r="C776" s="62"/>
      <c r="D776" s="62"/>
      <c r="E776" s="62"/>
      <c r="F776" s="62"/>
      <c r="G776" s="62"/>
    </row>
    <row r="777" spans="1:7" ht="15">
      <c r="A777" s="76"/>
      <c r="B777" s="65"/>
      <c r="C777" s="62"/>
      <c r="D777" s="62"/>
      <c r="E777" s="62"/>
      <c r="F777" s="62"/>
      <c r="G777" s="62"/>
    </row>
    <row r="778" spans="1:7" ht="15">
      <c r="A778" s="76"/>
      <c r="B778" s="65"/>
      <c r="C778" s="62"/>
      <c r="D778" s="62"/>
      <c r="E778" s="62"/>
      <c r="F778" s="62"/>
      <c r="G778" s="62"/>
    </row>
    <row r="779" spans="1:7" ht="15">
      <c r="A779" s="76"/>
      <c r="B779" s="65"/>
      <c r="C779" s="62"/>
      <c r="D779" s="62"/>
      <c r="E779" s="62"/>
      <c r="F779" s="62"/>
      <c r="G779" s="62"/>
    </row>
    <row r="780" spans="1:7" ht="15">
      <c r="A780" s="76"/>
      <c r="B780" s="65"/>
      <c r="C780" s="62"/>
      <c r="D780" s="62"/>
      <c r="E780" s="62"/>
      <c r="F780" s="62"/>
      <c r="G780" s="62"/>
    </row>
    <row r="781" spans="1:7" ht="15">
      <c r="A781" s="76"/>
      <c r="B781" s="65"/>
      <c r="C781" s="62"/>
      <c r="D781" s="62"/>
      <c r="E781" s="62"/>
      <c r="F781" s="62"/>
      <c r="G781" s="62"/>
    </row>
    <row r="782" spans="1:7" ht="15">
      <c r="A782" s="76"/>
      <c r="B782" s="65"/>
      <c r="C782" s="62"/>
      <c r="D782" s="62"/>
      <c r="E782" s="62"/>
      <c r="F782" s="62"/>
      <c r="G782" s="62"/>
    </row>
    <row r="783" spans="1:7" ht="15">
      <c r="A783" s="76"/>
      <c r="B783" s="65"/>
      <c r="C783" s="62"/>
      <c r="D783" s="62"/>
      <c r="E783" s="62"/>
      <c r="F783" s="62"/>
      <c r="G783" s="62"/>
    </row>
    <row r="784" spans="1:7" ht="15">
      <c r="A784" s="76"/>
      <c r="B784" s="65"/>
      <c r="C784" s="62"/>
      <c r="D784" s="62"/>
      <c r="E784" s="62"/>
      <c r="F784" s="62"/>
      <c r="G784" s="62"/>
    </row>
    <row r="785" spans="1:7" ht="15">
      <c r="A785" s="76"/>
      <c r="B785" s="65"/>
      <c r="C785" s="62"/>
      <c r="D785" s="62"/>
      <c r="E785" s="62"/>
      <c r="F785" s="62"/>
      <c r="G785" s="62"/>
    </row>
    <row r="786" spans="1:7" ht="15">
      <c r="A786" s="76"/>
      <c r="B786" s="65"/>
      <c r="C786" s="62"/>
      <c r="D786" s="62"/>
      <c r="E786" s="62"/>
      <c r="F786" s="62"/>
      <c r="G786" s="62"/>
    </row>
    <row r="787" spans="1:7" ht="15">
      <c r="A787" s="76"/>
      <c r="B787" s="65"/>
      <c r="C787" s="62"/>
      <c r="D787" s="62"/>
      <c r="E787" s="62"/>
      <c r="F787" s="62"/>
      <c r="G787" s="62"/>
    </row>
    <row r="788" spans="1:7" ht="15">
      <c r="A788" s="76"/>
      <c r="B788" s="65"/>
      <c r="C788" s="62"/>
      <c r="D788" s="62"/>
      <c r="E788" s="62"/>
      <c r="F788" s="62"/>
      <c r="G788" s="62"/>
    </row>
    <row r="789" spans="1:7" ht="15">
      <c r="A789" s="76"/>
      <c r="B789" s="65"/>
      <c r="C789" s="62"/>
      <c r="D789" s="62"/>
      <c r="E789" s="62"/>
      <c r="F789" s="62"/>
      <c r="G789" s="62"/>
    </row>
    <row r="790" spans="1:7" ht="15">
      <c r="A790" s="76"/>
      <c r="B790" s="65"/>
      <c r="C790" s="62"/>
      <c r="D790" s="62"/>
      <c r="E790" s="62"/>
      <c r="F790" s="62"/>
      <c r="G790" s="62"/>
    </row>
    <row r="791" spans="1:7" ht="15">
      <c r="A791" s="76"/>
      <c r="B791" s="65"/>
      <c r="C791" s="62"/>
      <c r="D791" s="62"/>
      <c r="E791" s="62"/>
      <c r="F791" s="62"/>
      <c r="G791" s="62"/>
    </row>
    <row r="792" spans="1:7" ht="15">
      <c r="A792" s="76"/>
      <c r="B792" s="65"/>
      <c r="C792" s="62"/>
      <c r="D792" s="62"/>
      <c r="E792" s="62"/>
      <c r="F792" s="62"/>
      <c r="G792" s="62"/>
    </row>
    <row r="793" spans="1:7" ht="15">
      <c r="A793" s="76"/>
      <c r="B793" s="65"/>
      <c r="C793" s="62"/>
      <c r="D793" s="62"/>
      <c r="E793" s="62"/>
      <c r="F793" s="62"/>
      <c r="G793" s="62"/>
    </row>
    <row r="794" spans="1:7" ht="15">
      <c r="A794" s="76"/>
      <c r="B794" s="65"/>
      <c r="C794" s="62"/>
      <c r="D794" s="62"/>
      <c r="E794" s="62"/>
      <c r="F794" s="62"/>
      <c r="G794" s="62"/>
    </row>
    <row r="795" spans="1:7" ht="15">
      <c r="A795" s="76"/>
      <c r="B795" s="65"/>
      <c r="C795" s="62"/>
      <c r="D795" s="62"/>
      <c r="E795" s="62"/>
      <c r="F795" s="62"/>
      <c r="G795" s="62"/>
    </row>
    <row r="796" spans="1:7" ht="15">
      <c r="A796" s="76"/>
      <c r="B796" s="65"/>
      <c r="C796" s="62"/>
      <c r="D796" s="62"/>
      <c r="E796" s="62"/>
      <c r="F796" s="62"/>
      <c r="G796" s="62"/>
    </row>
    <row r="797" spans="1:7" ht="15">
      <c r="A797" s="76"/>
      <c r="B797" s="65"/>
      <c r="C797" s="62"/>
      <c r="D797" s="62"/>
      <c r="E797" s="62"/>
      <c r="F797" s="62"/>
      <c r="G797" s="62"/>
    </row>
    <row r="798" spans="1:7" ht="15">
      <c r="A798" s="76"/>
      <c r="B798" s="65"/>
      <c r="C798" s="62"/>
      <c r="D798" s="62"/>
      <c r="E798" s="62"/>
      <c r="F798" s="62"/>
      <c r="G798" s="62"/>
    </row>
    <row r="799" spans="1:7" ht="15">
      <c r="A799" s="76"/>
      <c r="B799" s="65"/>
      <c r="C799" s="62"/>
      <c r="D799" s="62"/>
      <c r="E799" s="62"/>
      <c r="F799" s="62"/>
      <c r="G799" s="62"/>
    </row>
    <row r="800" spans="1:7" ht="15">
      <c r="A800" s="76"/>
      <c r="B800" s="65"/>
      <c r="C800" s="62"/>
      <c r="D800" s="62"/>
      <c r="E800" s="62"/>
      <c r="F800" s="62"/>
      <c r="G800" s="62"/>
    </row>
    <row r="801" spans="1:7" ht="15">
      <c r="A801" s="76"/>
      <c r="B801" s="65"/>
      <c r="C801" s="62"/>
      <c r="D801" s="62"/>
      <c r="E801" s="62"/>
      <c r="F801" s="62"/>
      <c r="G801" s="62"/>
    </row>
    <row r="802" spans="1:7" ht="15">
      <c r="A802" s="76"/>
      <c r="B802" s="65"/>
      <c r="C802" s="62"/>
      <c r="D802" s="62"/>
      <c r="E802" s="62"/>
      <c r="F802" s="62"/>
      <c r="G802" s="62"/>
    </row>
    <row r="803" spans="1:7" ht="15">
      <c r="A803" s="76"/>
      <c r="B803" s="65"/>
      <c r="C803" s="62"/>
      <c r="D803" s="62"/>
      <c r="E803" s="62"/>
      <c r="F803" s="62"/>
      <c r="G803" s="62"/>
    </row>
    <row r="804" spans="1:7" ht="15">
      <c r="A804" s="76"/>
      <c r="B804" s="65"/>
      <c r="C804" s="62"/>
      <c r="D804" s="62"/>
      <c r="E804" s="62"/>
      <c r="F804" s="62"/>
      <c r="G804" s="62"/>
    </row>
    <row r="805" spans="1:7" ht="15">
      <c r="A805" s="76"/>
      <c r="B805" s="65"/>
      <c r="C805" s="62"/>
      <c r="D805" s="62"/>
      <c r="E805" s="62"/>
      <c r="F805" s="62"/>
      <c r="G805" s="62"/>
    </row>
    <row r="806" spans="1:7" ht="15">
      <c r="A806" s="76"/>
      <c r="B806" s="65"/>
      <c r="C806" s="62"/>
      <c r="D806" s="62"/>
      <c r="E806" s="62"/>
      <c r="F806" s="62"/>
      <c r="G806" s="62"/>
    </row>
    <row r="807" spans="1:7" ht="15">
      <c r="A807" s="76"/>
      <c r="B807" s="65"/>
      <c r="C807" s="62"/>
      <c r="D807" s="62"/>
      <c r="E807" s="62"/>
      <c r="F807" s="62"/>
      <c r="G807" s="62"/>
    </row>
    <row r="808" spans="1:7" ht="15">
      <c r="A808" s="76"/>
      <c r="B808" s="65"/>
      <c r="C808" s="62"/>
      <c r="D808" s="62"/>
      <c r="E808" s="62"/>
      <c r="F808" s="62"/>
      <c r="G808" s="62"/>
    </row>
    <row r="809" spans="1:7" ht="15">
      <c r="A809" s="76"/>
      <c r="B809" s="65"/>
      <c r="C809" s="62"/>
      <c r="D809" s="62"/>
      <c r="E809" s="62"/>
      <c r="F809" s="62"/>
      <c r="G809" s="62"/>
    </row>
    <row r="810" spans="1:7" ht="15">
      <c r="A810" s="76"/>
      <c r="B810" s="65"/>
      <c r="C810" s="62"/>
      <c r="D810" s="62"/>
      <c r="E810" s="62"/>
      <c r="F810" s="62"/>
      <c r="G810" s="62"/>
    </row>
    <row r="811" spans="1:7" ht="15">
      <c r="A811" s="76"/>
      <c r="B811" s="65"/>
      <c r="C811" s="62"/>
      <c r="D811" s="62"/>
      <c r="E811" s="62"/>
      <c r="F811" s="62"/>
      <c r="G811" s="62"/>
    </row>
    <row r="812" spans="1:7" ht="15">
      <c r="A812" s="76"/>
      <c r="B812" s="65"/>
      <c r="C812" s="62"/>
      <c r="D812" s="62"/>
      <c r="E812" s="62"/>
      <c r="F812" s="62"/>
      <c r="G812" s="62"/>
    </row>
    <row r="813" spans="1:7" ht="15">
      <c r="A813" s="76"/>
      <c r="B813" s="65"/>
      <c r="C813" s="62"/>
      <c r="D813" s="62"/>
      <c r="E813" s="62"/>
      <c r="F813" s="62"/>
      <c r="G813" s="62"/>
    </row>
    <row r="814" spans="1:7" ht="15">
      <c r="A814" s="76"/>
      <c r="B814" s="65"/>
      <c r="C814" s="62"/>
      <c r="D814" s="62"/>
      <c r="E814" s="62"/>
      <c r="F814" s="62"/>
      <c r="G814" s="62"/>
    </row>
    <row r="815" spans="1:7" ht="15">
      <c r="A815" s="76"/>
      <c r="B815" s="65"/>
      <c r="C815" s="62"/>
      <c r="D815" s="62"/>
      <c r="E815" s="62"/>
      <c r="F815" s="62"/>
      <c r="G815" s="62"/>
    </row>
    <row r="922" spans="3:7" ht="14.25">
      <c r="C922" s="28"/>
      <c r="D922" s="28"/>
      <c r="E922" s="28"/>
      <c r="F922" s="28"/>
      <c r="G922" s="28"/>
    </row>
    <row r="8195" spans="3:7" ht="14.25">
      <c r="C8195" s="28"/>
      <c r="D8195" s="28"/>
      <c r="E8195" s="28"/>
      <c r="F8195" s="28"/>
      <c r="G8195" s="28"/>
    </row>
  </sheetData>
  <sheetProtection password="8CA5" sheet="1" objects="1" scenarios="1"/>
  <mergeCells count="2">
    <mergeCell ref="C2:E2"/>
    <mergeCell ref="C4:E4"/>
  </mergeCells>
  <printOptions horizontalCentered="1"/>
  <pageMargins left="0.5" right="0.25" top="1.25" bottom="0.75" header="0.5" footer="0.25"/>
  <pageSetup fitToHeight="1" fitToWidth="1" horizontalDpi="600" verticalDpi="600" orientation="portrait" scale="66" r:id="rId1"/>
  <headerFooter alignWithMargins="0">
    <oddHeader>&amp;R&amp;"Arial,Bold"&amp;11WORKSHEET B
FISCAL STATISTICAL DATA
</oddHeader>
    <oddFooter xml:space="preserve">&amp;L&amp;F
&amp;A&amp;CPage 5
&amp;R&amp;D
   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/>
  <dimension ref="A1:J8124"/>
  <sheetViews>
    <sheetView showGridLines="0" zoomScale="75" zoomScaleNormal="75" zoomScalePageLayoutView="0" workbookViewId="0" topLeftCell="A1">
      <selection activeCell="A1" sqref="A1"/>
    </sheetView>
  </sheetViews>
  <sheetFormatPr defaultColWidth="7.8515625" defaultRowHeight="12.75"/>
  <cols>
    <col min="1" max="1" width="5.8515625" style="61" customWidth="1"/>
    <col min="2" max="2" width="49.421875" style="28" customWidth="1"/>
    <col min="3" max="3" width="1.7109375" style="82" customWidth="1"/>
    <col min="4" max="4" width="17.28125" style="28" customWidth="1"/>
    <col min="5" max="5" width="16.140625" style="29" customWidth="1"/>
    <col min="6" max="6" width="17.28125" style="79" customWidth="1"/>
    <col min="7" max="7" width="19.8515625" style="28" bestFit="1" customWidth="1"/>
    <col min="8" max="16384" width="7.8515625" style="28" customWidth="1"/>
  </cols>
  <sheetData>
    <row r="1" spans="3:7" ht="14.25">
      <c r="C1" s="28"/>
      <c r="D1" s="29"/>
      <c r="F1" s="6"/>
      <c r="G1" s="191"/>
    </row>
    <row r="2" spans="1:7" ht="15">
      <c r="A2" s="28"/>
      <c r="B2" s="93" t="s">
        <v>40</v>
      </c>
      <c r="D2" s="307">
        <f>IF(+[0]!ProviderName&lt;&gt;0,+[0]!ProviderName,0)</f>
        <v>0</v>
      </c>
      <c r="E2" s="28"/>
      <c r="F2" s="71" t="s">
        <v>45</v>
      </c>
      <c r="G2" s="296">
        <f>IF(Begindate&lt;&gt;0,(Begindate),0)</f>
        <v>0</v>
      </c>
    </row>
    <row r="3" spans="1:7" ht="14.25">
      <c r="A3" s="28"/>
      <c r="B3" s="29"/>
      <c r="D3" s="63"/>
      <c r="E3" s="28"/>
      <c r="F3" s="82"/>
      <c r="G3" s="91"/>
    </row>
    <row r="4" spans="1:7" ht="15">
      <c r="A4" s="28"/>
      <c r="B4" s="93" t="s">
        <v>819</v>
      </c>
      <c r="D4" s="188">
        <f>IF(+Instruct!C15&lt;&gt;0,+Instruct!C15,0)</f>
        <v>0</v>
      </c>
      <c r="E4" s="28"/>
      <c r="F4" s="71" t="s">
        <v>47</v>
      </c>
      <c r="G4" s="296">
        <f>IF(Enddate&lt;&gt;0,(Enddate),0)</f>
        <v>0</v>
      </c>
    </row>
    <row r="5" spans="1:6" ht="15">
      <c r="A5" s="28"/>
      <c r="B5" s="62"/>
      <c r="D5" s="62"/>
      <c r="E5" s="28"/>
      <c r="F5" s="28"/>
    </row>
    <row r="6" spans="4:7" ht="14.25">
      <c r="D6" s="75" t="s">
        <v>82</v>
      </c>
      <c r="E6" s="75" t="s">
        <v>83</v>
      </c>
      <c r="F6" s="75" t="s">
        <v>84</v>
      </c>
      <c r="G6" s="75" t="s">
        <v>85</v>
      </c>
    </row>
    <row r="7" spans="4:7" ht="14.25">
      <c r="D7" s="75" t="s">
        <v>237</v>
      </c>
      <c r="E7" s="75" t="s">
        <v>238</v>
      </c>
      <c r="F7" s="247" t="s">
        <v>239</v>
      </c>
      <c r="G7" s="75" t="s">
        <v>240</v>
      </c>
    </row>
    <row r="8" spans="4:7" ht="14.25">
      <c r="D8" s="8" t="s">
        <v>241</v>
      </c>
      <c r="E8" s="8" t="s">
        <v>242</v>
      </c>
      <c r="F8" s="248" t="s">
        <v>242</v>
      </c>
      <c r="G8" s="8" t="s">
        <v>243</v>
      </c>
    </row>
    <row r="9" spans="1:7" ht="15">
      <c r="A9" s="76" t="s">
        <v>244</v>
      </c>
      <c r="D9" s="29"/>
      <c r="F9" s="83"/>
      <c r="G9" s="29"/>
    </row>
    <row r="10" spans="4:7" ht="14.25">
      <c r="D10" s="29"/>
      <c r="F10" s="83"/>
      <c r="G10" s="29"/>
    </row>
    <row r="11" spans="1:7" ht="14.25">
      <c r="A11" s="77" t="s">
        <v>50</v>
      </c>
      <c r="B11" s="28" t="s">
        <v>245</v>
      </c>
      <c r="D11" s="367">
        <v>0</v>
      </c>
      <c r="E11" s="367">
        <v>0</v>
      </c>
      <c r="F11" s="354">
        <f>+'audit C-1'!S11</f>
        <v>0</v>
      </c>
      <c r="G11" s="355">
        <f>D11+E11+F11</f>
        <v>0</v>
      </c>
    </row>
    <row r="12" spans="1:7" ht="14.25">
      <c r="A12" s="77"/>
      <c r="D12"/>
      <c r="E12"/>
      <c r="F12" s="362"/>
      <c r="G12" s="362"/>
    </row>
    <row r="13" spans="1:7" ht="14.25">
      <c r="A13" s="77" t="s">
        <v>52</v>
      </c>
      <c r="B13" s="28" t="s">
        <v>246</v>
      </c>
      <c r="D13" s="368">
        <v>0</v>
      </c>
      <c r="E13" s="368">
        <v>0</v>
      </c>
      <c r="F13" s="363">
        <f>+'audit C-1'!S13</f>
        <v>0</v>
      </c>
      <c r="G13" s="360">
        <f>D13+E13+F13</f>
        <v>0</v>
      </c>
    </row>
    <row r="14" spans="1:7" ht="14.25">
      <c r="A14" s="77"/>
      <c r="D14" s="373"/>
      <c r="E14" s="373"/>
      <c r="F14" s="362"/>
      <c r="G14" s="362"/>
    </row>
    <row r="15" spans="1:7" ht="14.25">
      <c r="A15" s="77" t="s">
        <v>54</v>
      </c>
      <c r="B15" s="28" t="s">
        <v>247</v>
      </c>
      <c r="D15" s="368">
        <v>0</v>
      </c>
      <c r="E15" s="368">
        <v>0</v>
      </c>
      <c r="F15" s="363">
        <f>+'audit C-1'!S15</f>
        <v>0</v>
      </c>
      <c r="G15" s="360">
        <f>D15+E15+F15</f>
        <v>0</v>
      </c>
    </row>
    <row r="16" spans="1:7" ht="14.25">
      <c r="A16" s="77"/>
      <c r="D16" s="373"/>
      <c r="E16" s="373"/>
      <c r="F16" s="362"/>
      <c r="G16" s="362"/>
    </row>
    <row r="17" spans="1:7" ht="14.25">
      <c r="A17" s="77" t="s">
        <v>56</v>
      </c>
      <c r="B17" s="28" t="s">
        <v>248</v>
      </c>
      <c r="D17" s="368">
        <v>0</v>
      </c>
      <c r="E17" s="368">
        <v>0</v>
      </c>
      <c r="F17" s="363">
        <f>+'audit C-1'!S17</f>
        <v>0</v>
      </c>
      <c r="G17" s="360">
        <f>D17+E17+F17</f>
        <v>0</v>
      </c>
    </row>
    <row r="18" spans="1:7" ht="14.25">
      <c r="A18" s="77"/>
      <c r="D18" s="373"/>
      <c r="E18" s="373"/>
      <c r="F18" s="362"/>
      <c r="G18" s="362"/>
    </row>
    <row r="19" spans="1:7" ht="14.25">
      <c r="A19" s="77" t="s">
        <v>58</v>
      </c>
      <c r="B19" s="28" t="s">
        <v>249</v>
      </c>
      <c r="D19" s="368">
        <v>0</v>
      </c>
      <c r="E19" s="368">
        <v>0</v>
      </c>
      <c r="F19" s="363">
        <f>+'audit C-1'!S19</f>
        <v>0</v>
      </c>
      <c r="G19" s="360">
        <f>D19+E19+F19</f>
        <v>0</v>
      </c>
    </row>
    <row r="20" spans="1:7" ht="14.25">
      <c r="A20" s="77"/>
      <c r="D20" s="373"/>
      <c r="E20" s="373"/>
      <c r="F20" s="362"/>
      <c r="G20" s="362"/>
    </row>
    <row r="21" spans="1:7" ht="14.25">
      <c r="A21" s="77" t="s">
        <v>60</v>
      </c>
      <c r="B21" s="28" t="s">
        <v>250</v>
      </c>
      <c r="D21" s="368">
        <v>0</v>
      </c>
      <c r="E21" s="368">
        <v>0</v>
      </c>
      <c r="F21" s="363">
        <f>+'audit C-1'!S21</f>
        <v>0</v>
      </c>
      <c r="G21" s="360">
        <f>D21+E21+F21</f>
        <v>0</v>
      </c>
    </row>
    <row r="22" spans="1:7" ht="14.25">
      <c r="A22" s="77"/>
      <c r="D22" s="373"/>
      <c r="E22" s="373"/>
      <c r="F22" s="362"/>
      <c r="G22" s="362"/>
    </row>
    <row r="23" spans="1:7" ht="14.25">
      <c r="A23" s="77" t="s">
        <v>229</v>
      </c>
      <c r="B23" s="28" t="s">
        <v>251</v>
      </c>
      <c r="D23" s="368">
        <v>0</v>
      </c>
      <c r="E23" s="368">
        <v>0</v>
      </c>
      <c r="F23" s="363">
        <f>+'audit C-1'!S23</f>
        <v>0</v>
      </c>
      <c r="G23" s="360">
        <f>D23+E23+F23</f>
        <v>0</v>
      </c>
    </row>
    <row r="24" spans="1:7" ht="14.25">
      <c r="A24" s="77"/>
      <c r="D24" s="373"/>
      <c r="E24" s="373"/>
      <c r="F24" s="362"/>
      <c r="G24" s="362"/>
    </row>
    <row r="25" spans="1:7" ht="14.25">
      <c r="A25" s="77" t="s">
        <v>230</v>
      </c>
      <c r="B25" s="24" t="s">
        <v>252</v>
      </c>
      <c r="D25" s="368">
        <v>0</v>
      </c>
      <c r="E25" s="368">
        <v>0</v>
      </c>
      <c r="F25" s="363">
        <f>+'audit C-1'!S25</f>
        <v>0</v>
      </c>
      <c r="G25" s="360">
        <f>D25+E25+F25</f>
        <v>0</v>
      </c>
    </row>
    <row r="26" spans="1:7" ht="14.25">
      <c r="A26" s="77"/>
      <c r="B26"/>
      <c r="D26" s="373"/>
      <c r="E26" s="373"/>
      <c r="F26" s="362"/>
      <c r="G26" s="362"/>
    </row>
    <row r="27" spans="1:7" ht="14.25">
      <c r="A27" s="77" t="s">
        <v>231</v>
      </c>
      <c r="B27" s="27"/>
      <c r="C27" s="84"/>
      <c r="D27" s="368">
        <v>0</v>
      </c>
      <c r="E27" s="368">
        <v>0</v>
      </c>
      <c r="F27" s="363">
        <f>+'audit C-1'!S27</f>
        <v>0</v>
      </c>
      <c r="G27" s="360">
        <f>D27+E27+F27</f>
        <v>0</v>
      </c>
    </row>
    <row r="28" spans="1:7" ht="14.25">
      <c r="A28" s="77"/>
      <c r="B28" s="84"/>
      <c r="C28" s="84"/>
      <c r="D28" s="85"/>
      <c r="E28" s="85"/>
      <c r="F28" s="85"/>
      <c r="G28" s="85"/>
    </row>
    <row r="29" spans="1:7" ht="15.75" thickBot="1">
      <c r="A29" s="77" t="s">
        <v>233</v>
      </c>
      <c r="B29" s="65" t="s">
        <v>253</v>
      </c>
      <c r="D29" s="356">
        <f>SUM(D11:D28)</f>
        <v>0</v>
      </c>
      <c r="E29" s="356">
        <f>SUM(E11:E28)</f>
        <v>0</v>
      </c>
      <c r="F29" s="357">
        <f>SUM(F11:F28)</f>
        <v>0</v>
      </c>
      <c r="G29" s="356">
        <f>D29+E29+F29</f>
        <v>0</v>
      </c>
    </row>
    <row r="30" spans="1:7" ht="15" thickTop="1">
      <c r="A30" s="77"/>
      <c r="D30" s="9"/>
      <c r="E30" s="53"/>
      <c r="F30" s="83"/>
      <c r="G30" s="83"/>
    </row>
    <row r="31" spans="1:7" ht="14.25">
      <c r="A31" s="77"/>
      <c r="D31" s="9"/>
      <c r="E31" s="53"/>
      <c r="F31" s="83"/>
      <c r="G31" s="83"/>
    </row>
    <row r="32" spans="1:7" ht="15">
      <c r="A32" s="76" t="s">
        <v>254</v>
      </c>
      <c r="D32" s="9"/>
      <c r="E32" s="53"/>
      <c r="F32" s="83"/>
      <c r="G32" s="83"/>
    </row>
    <row r="33" spans="4:7" ht="14.25">
      <c r="D33" s="9"/>
      <c r="E33" s="53"/>
      <c r="F33" s="83"/>
      <c r="G33" s="83"/>
    </row>
    <row r="34" spans="1:7" ht="14.25">
      <c r="A34" s="77" t="s">
        <v>235</v>
      </c>
      <c r="B34" s="28" t="s">
        <v>255</v>
      </c>
      <c r="D34" s="353">
        <v>0</v>
      </c>
      <c r="E34" s="353">
        <v>0</v>
      </c>
      <c r="F34" s="354">
        <f>+'audit C-1'!S34</f>
        <v>0</v>
      </c>
      <c r="G34" s="355">
        <f>D34+E34+F34</f>
        <v>0</v>
      </c>
    </row>
    <row r="35" spans="1:7" ht="14.25">
      <c r="A35" s="77"/>
      <c r="D35"/>
      <c r="E35"/>
      <c r="F35" s="337"/>
      <c r="G35" s="337"/>
    </row>
    <row r="36" spans="1:7" ht="14.25">
      <c r="A36" s="77" t="s">
        <v>256</v>
      </c>
      <c r="B36" s="28" t="s">
        <v>711</v>
      </c>
      <c r="D36" s="368">
        <v>0</v>
      </c>
      <c r="E36" s="368">
        <v>0</v>
      </c>
      <c r="F36" s="363">
        <f>+'audit C-1'!S36</f>
        <v>0</v>
      </c>
      <c r="G36" s="360">
        <f>D36+E36+F36</f>
        <v>0</v>
      </c>
    </row>
    <row r="37" spans="1:7" ht="14.25">
      <c r="A37" s="77"/>
      <c r="D37" s="369"/>
      <c r="E37" s="369"/>
      <c r="F37" s="362"/>
      <c r="G37" s="362"/>
    </row>
    <row r="38" spans="1:7" ht="14.25">
      <c r="A38" s="77" t="s">
        <v>257</v>
      </c>
      <c r="B38" s="28" t="s">
        <v>258</v>
      </c>
      <c r="D38" s="368">
        <v>0</v>
      </c>
      <c r="E38" s="368">
        <v>0</v>
      </c>
      <c r="F38" s="363">
        <f>+'audit C-1'!S38</f>
        <v>0</v>
      </c>
      <c r="G38" s="360">
        <f>D38+E38+F38</f>
        <v>0</v>
      </c>
    </row>
    <row r="39" spans="1:7" ht="14.25">
      <c r="A39" s="77"/>
      <c r="D39" s="369"/>
      <c r="E39" s="369"/>
      <c r="F39" s="362"/>
      <c r="G39" s="362"/>
    </row>
    <row r="40" spans="1:7" ht="14.25">
      <c r="A40" s="77" t="s">
        <v>259</v>
      </c>
      <c r="B40" s="28" t="s">
        <v>260</v>
      </c>
      <c r="D40" s="368">
        <v>0</v>
      </c>
      <c r="E40" s="368">
        <v>0</v>
      </c>
      <c r="F40" s="363">
        <f>+'audit C-1'!S40</f>
        <v>0</v>
      </c>
      <c r="G40" s="360">
        <f>D40+E40+F40</f>
        <v>0</v>
      </c>
    </row>
    <row r="41" spans="1:7" ht="14.25">
      <c r="A41" s="77"/>
      <c r="D41" s="369"/>
      <c r="E41" s="369"/>
      <c r="F41" s="362"/>
      <c r="G41" s="362"/>
    </row>
    <row r="42" spans="1:7" ht="14.25">
      <c r="A42" s="77" t="s">
        <v>261</v>
      </c>
      <c r="B42" s="26"/>
      <c r="C42" s="64"/>
      <c r="D42" s="368">
        <v>0</v>
      </c>
      <c r="E42" s="368">
        <v>0</v>
      </c>
      <c r="F42" s="363">
        <f>+'audit C-1'!S42</f>
        <v>0</v>
      </c>
      <c r="G42" s="360">
        <f>D42+E42+F42</f>
        <v>0</v>
      </c>
    </row>
    <row r="43" spans="1:7" ht="14.25">
      <c r="A43" s="77"/>
      <c r="D43" s="53"/>
      <c r="E43" s="53"/>
      <c r="F43" s="53"/>
      <c r="G43" s="55"/>
    </row>
    <row r="44" spans="1:7" ht="15.75" thickBot="1">
      <c r="A44" s="77" t="s">
        <v>262</v>
      </c>
      <c r="B44" s="65" t="s">
        <v>263</v>
      </c>
      <c r="D44" s="356">
        <f>SUM(D34:D42)</f>
        <v>0</v>
      </c>
      <c r="E44" s="356">
        <f>SUM(E34:E42)</f>
        <v>0</v>
      </c>
      <c r="F44" s="357">
        <f>SUM(F34:F42)</f>
        <v>0</v>
      </c>
      <c r="G44" s="356">
        <f>D44+E44+F44</f>
        <v>0</v>
      </c>
    </row>
    <row r="45" spans="1:7" ht="15" thickTop="1">
      <c r="A45" s="77"/>
      <c r="D45" s="29"/>
      <c r="E45" s="83"/>
      <c r="F45" s="83"/>
      <c r="G45" s="83"/>
    </row>
    <row r="46" spans="5:7" ht="14.25">
      <c r="E46" s="83"/>
      <c r="G46" s="79"/>
    </row>
    <row r="47" spans="1:7" ht="15">
      <c r="A47" s="76" t="s">
        <v>264</v>
      </c>
      <c r="D47" s="29"/>
      <c r="E47" s="83"/>
      <c r="F47" s="83"/>
      <c r="G47" s="83"/>
    </row>
    <row r="48" spans="4:10" ht="14.25">
      <c r="D48" s="29"/>
      <c r="E48" s="83"/>
      <c r="F48" s="83"/>
      <c r="G48" s="83"/>
      <c r="J48" s="75"/>
    </row>
    <row r="49" spans="1:7" ht="14.25">
      <c r="A49" s="77" t="s">
        <v>265</v>
      </c>
      <c r="B49" s="28" t="s">
        <v>266</v>
      </c>
      <c r="D49" s="370">
        <v>0</v>
      </c>
      <c r="E49" s="370">
        <v>0</v>
      </c>
      <c r="F49" s="354">
        <f>+'audit C-1'!S49</f>
        <v>0</v>
      </c>
      <c r="G49" s="355">
        <f>D49+E49+F49</f>
        <v>0</v>
      </c>
    </row>
    <row r="50" spans="1:7" ht="14.25">
      <c r="A50" s="77"/>
      <c r="D50"/>
      <c r="E50"/>
      <c r="F50" s="337"/>
      <c r="G50" s="337"/>
    </row>
    <row r="51" spans="1:7" ht="14.25">
      <c r="A51" s="77" t="s">
        <v>267</v>
      </c>
      <c r="B51" s="28" t="s">
        <v>268</v>
      </c>
      <c r="D51" s="368">
        <v>0</v>
      </c>
      <c r="E51" s="368">
        <v>0</v>
      </c>
      <c r="F51" s="363">
        <f>+'audit C-1'!S51</f>
        <v>0</v>
      </c>
      <c r="G51" s="360">
        <f>D51+E51+F51</f>
        <v>0</v>
      </c>
    </row>
    <row r="52" spans="1:7" ht="14.25">
      <c r="A52" s="77"/>
      <c r="D52" s="369"/>
      <c r="E52" s="369"/>
      <c r="F52" s="362"/>
      <c r="G52" s="362"/>
    </row>
    <row r="53" spans="1:7" ht="14.25">
      <c r="A53" s="77" t="s">
        <v>269</v>
      </c>
      <c r="B53" s="28" t="s">
        <v>270</v>
      </c>
      <c r="D53" s="368">
        <v>0</v>
      </c>
      <c r="E53" s="368">
        <v>0</v>
      </c>
      <c r="F53" s="363">
        <f>+'audit C-1'!S53</f>
        <v>0</v>
      </c>
      <c r="G53" s="360">
        <f>D53+E53+F53</f>
        <v>0</v>
      </c>
    </row>
    <row r="54" spans="1:7" ht="14.25">
      <c r="A54" s="77"/>
      <c r="D54" s="369"/>
      <c r="E54" s="369"/>
      <c r="F54" s="362"/>
      <c r="G54" s="362"/>
    </row>
    <row r="55" spans="1:7" ht="14.25">
      <c r="A55" s="77" t="s">
        <v>271</v>
      </c>
      <c r="B55" s="28" t="s">
        <v>272</v>
      </c>
      <c r="D55" s="368">
        <v>0</v>
      </c>
      <c r="E55" s="368">
        <v>0</v>
      </c>
      <c r="F55" s="363">
        <f>+'audit C-1'!S55</f>
        <v>0</v>
      </c>
      <c r="G55" s="360">
        <f>D55+E55+F55</f>
        <v>0</v>
      </c>
    </row>
    <row r="56" spans="1:7" ht="14.25">
      <c r="A56" s="77"/>
      <c r="D56" s="371"/>
      <c r="E56" s="371"/>
      <c r="F56" s="364"/>
      <c r="G56" s="364"/>
    </row>
    <row r="57" spans="1:7" ht="14.25">
      <c r="A57" s="77"/>
      <c r="D57" s="371"/>
      <c r="E57" s="371"/>
      <c r="F57" s="364"/>
      <c r="G57" s="364"/>
    </row>
    <row r="58" spans="1:7" ht="14.25">
      <c r="A58" s="77"/>
      <c r="D58" s="371"/>
      <c r="E58" s="371"/>
      <c r="F58" s="364"/>
      <c r="G58" s="364"/>
    </row>
    <row r="59" spans="1:7" ht="14.25">
      <c r="A59" s="77"/>
      <c r="D59" s="371"/>
      <c r="E59" s="371"/>
      <c r="F59" s="364"/>
      <c r="G59" s="364"/>
    </row>
    <row r="60" spans="1:7" ht="14.25">
      <c r="A60" s="77"/>
      <c r="D60" s="371"/>
      <c r="E60" s="371"/>
      <c r="F60" s="364"/>
      <c r="G60" s="364"/>
    </row>
    <row r="61" spans="1:7" ht="14.25">
      <c r="A61" s="77"/>
      <c r="D61" s="371"/>
      <c r="E61" s="371"/>
      <c r="F61" s="364"/>
      <c r="G61" s="364"/>
    </row>
    <row r="62" spans="1:7" ht="14.25">
      <c r="A62" s="77"/>
      <c r="D62" s="371"/>
      <c r="E62" s="371"/>
      <c r="F62" s="364"/>
      <c r="G62" s="364"/>
    </row>
    <row r="63" spans="1:7" ht="14.25">
      <c r="A63" s="77"/>
      <c r="D63" s="371"/>
      <c r="E63" s="371"/>
      <c r="F63" s="364"/>
      <c r="G63" s="364"/>
    </row>
    <row r="64" spans="1:7" ht="14.25">
      <c r="A64" s="77"/>
      <c r="D64" s="371"/>
      <c r="E64" s="371"/>
      <c r="F64" s="364"/>
      <c r="G64" s="364"/>
    </row>
    <row r="65" spans="1:7" ht="14.25">
      <c r="A65" s="77"/>
      <c r="D65" s="371"/>
      <c r="E65" s="371"/>
      <c r="F65" s="364"/>
      <c r="G65" s="364"/>
    </row>
    <row r="66" spans="1:8" ht="14.25">
      <c r="A66" s="195"/>
      <c r="B66" s="206"/>
      <c r="C66" s="15" t="s">
        <v>653</v>
      </c>
      <c r="D66" s="372"/>
      <c r="E66" s="369"/>
      <c r="F66" s="362"/>
      <c r="G66" s="362"/>
      <c r="H66" s="206"/>
    </row>
    <row r="67" spans="1:7" ht="14.25">
      <c r="A67" s="77" t="s">
        <v>273</v>
      </c>
      <c r="B67" s="28" t="s">
        <v>274</v>
      </c>
      <c r="D67" s="368">
        <v>0</v>
      </c>
      <c r="E67" s="368">
        <v>0</v>
      </c>
      <c r="F67" s="363">
        <f>+'audit C-1'!S57</f>
        <v>0</v>
      </c>
      <c r="G67" s="360">
        <f>D67+E67+F67</f>
        <v>0</v>
      </c>
    </row>
    <row r="68" spans="1:7" ht="14.25">
      <c r="A68" s="77"/>
      <c r="D68" s="369"/>
      <c r="E68" s="369"/>
      <c r="F68" s="362"/>
      <c r="G68" s="362"/>
    </row>
    <row r="69" spans="1:7" ht="14.25">
      <c r="A69" s="77" t="s">
        <v>275</v>
      </c>
      <c r="B69" s="28" t="s">
        <v>276</v>
      </c>
      <c r="D69" s="368">
        <v>0</v>
      </c>
      <c r="E69" s="368">
        <v>0</v>
      </c>
      <c r="F69" s="363">
        <f>+'audit C-1'!S59</f>
        <v>0</v>
      </c>
      <c r="G69" s="360">
        <f>D69+E69+F69</f>
        <v>0</v>
      </c>
    </row>
    <row r="70" spans="1:7" ht="14.25">
      <c r="A70" s="77"/>
      <c r="D70" s="369"/>
      <c r="E70" s="369"/>
      <c r="F70" s="365"/>
      <c r="G70" s="365"/>
    </row>
    <row r="71" spans="1:7" ht="14.25">
      <c r="A71" s="77" t="s">
        <v>277</v>
      </c>
      <c r="B71" s="28" t="s">
        <v>278</v>
      </c>
      <c r="D71" s="368">
        <v>0</v>
      </c>
      <c r="E71" s="368">
        <v>0</v>
      </c>
      <c r="F71" s="363">
        <f>+'audit C-1'!S61</f>
        <v>0</v>
      </c>
      <c r="G71" s="360">
        <f>D71+E71+F71</f>
        <v>0</v>
      </c>
    </row>
    <row r="72" spans="1:7" ht="14.25">
      <c r="A72" s="77"/>
      <c r="D72" s="369"/>
      <c r="E72" s="369"/>
      <c r="F72" s="362"/>
      <c r="G72" s="362"/>
    </row>
    <row r="73" spans="1:7" ht="14.25">
      <c r="A73" s="77" t="s">
        <v>279</v>
      </c>
      <c r="B73" s="28" t="s">
        <v>280</v>
      </c>
      <c r="D73" s="368">
        <v>0</v>
      </c>
      <c r="E73" s="368">
        <v>0</v>
      </c>
      <c r="F73" s="363">
        <f>+'audit C-1'!S63</f>
        <v>0</v>
      </c>
      <c r="G73" s="360">
        <f>D73+E73+F73</f>
        <v>0</v>
      </c>
    </row>
    <row r="74" spans="1:7" ht="14.25">
      <c r="A74" s="77"/>
      <c r="D74" s="369"/>
      <c r="E74" s="369"/>
      <c r="F74" s="362"/>
      <c r="G74" s="362"/>
    </row>
    <row r="75" spans="1:7" ht="14.25">
      <c r="A75" s="77" t="s">
        <v>281</v>
      </c>
      <c r="B75" s="28" t="s">
        <v>282</v>
      </c>
      <c r="D75" s="368">
        <v>0</v>
      </c>
      <c r="E75" s="368">
        <v>0</v>
      </c>
      <c r="F75" s="363">
        <f>+'audit C-1'!S65</f>
        <v>0</v>
      </c>
      <c r="G75" s="360">
        <f>D75+E75+F75</f>
        <v>0</v>
      </c>
    </row>
    <row r="76" spans="1:7" ht="14.25">
      <c r="A76" s="77"/>
      <c r="D76" s="369"/>
      <c r="E76" s="369"/>
      <c r="F76" s="362"/>
      <c r="G76" s="362"/>
    </row>
    <row r="77" spans="1:7" ht="14.25">
      <c r="A77" s="77" t="s">
        <v>283</v>
      </c>
      <c r="B77" s="28" t="s">
        <v>284</v>
      </c>
      <c r="D77" s="368">
        <v>0</v>
      </c>
      <c r="E77" s="368">
        <v>0</v>
      </c>
      <c r="F77" s="363">
        <f>+'audit C-1'!S67</f>
        <v>0</v>
      </c>
      <c r="G77" s="360">
        <f>D77+E77+F77</f>
        <v>0</v>
      </c>
    </row>
    <row r="78" spans="1:7" ht="14.25">
      <c r="A78" s="77"/>
      <c r="D78" s="369"/>
      <c r="E78" s="369"/>
      <c r="F78" s="362"/>
      <c r="G78" s="362"/>
    </row>
    <row r="79" spans="1:7" ht="14.25">
      <c r="A79" s="77" t="s">
        <v>285</v>
      </c>
      <c r="B79" s="24" t="s">
        <v>741</v>
      </c>
      <c r="D79" s="368">
        <v>0</v>
      </c>
      <c r="E79" s="368">
        <v>0</v>
      </c>
      <c r="F79" s="363">
        <f>+'audit C-1'!S69</f>
        <v>0</v>
      </c>
      <c r="G79" s="360">
        <f>D79+E79+F79</f>
        <v>0</v>
      </c>
    </row>
    <row r="80" spans="1:7" ht="14.25">
      <c r="A80" s="77"/>
      <c r="B80"/>
      <c r="D80" s="369"/>
      <c r="E80" s="369"/>
      <c r="F80" s="362"/>
      <c r="G80" s="362"/>
    </row>
    <row r="81" spans="1:7" ht="14.25">
      <c r="A81" s="77" t="s">
        <v>286</v>
      </c>
      <c r="B81" s="25"/>
      <c r="C81" s="16"/>
      <c r="D81" s="368">
        <v>0</v>
      </c>
      <c r="E81" s="368">
        <v>0</v>
      </c>
      <c r="F81" s="363">
        <f>+'audit C-1'!S71</f>
        <v>0</v>
      </c>
      <c r="G81" s="360">
        <f>D81+E81+F81</f>
        <v>0</v>
      </c>
    </row>
    <row r="82" spans="1:7" ht="14.25">
      <c r="A82" s="77"/>
      <c r="B82"/>
      <c r="C82" s="64"/>
      <c r="D82" s="369"/>
      <c r="E82" s="369"/>
      <c r="F82" s="362"/>
      <c r="G82" s="362"/>
    </row>
    <row r="83" spans="1:7" ht="14.25">
      <c r="A83" s="77" t="s">
        <v>287</v>
      </c>
      <c r="B83" s="25"/>
      <c r="C83" s="16"/>
      <c r="D83" s="368">
        <v>0</v>
      </c>
      <c r="E83" s="368">
        <v>0</v>
      </c>
      <c r="F83" s="363">
        <f>+'audit C-1'!S73</f>
        <v>0</v>
      </c>
      <c r="G83" s="360">
        <f>D83+E83+F83</f>
        <v>0</v>
      </c>
    </row>
    <row r="84" spans="1:7" ht="14.25">
      <c r="A84" s="77"/>
      <c r="D84" s="53"/>
      <c r="E84" s="53"/>
      <c r="F84" s="53"/>
      <c r="G84" s="53"/>
    </row>
    <row r="85" spans="1:7" ht="15.75" thickBot="1">
      <c r="A85" s="77" t="s">
        <v>288</v>
      </c>
      <c r="B85" s="65" t="s">
        <v>289</v>
      </c>
      <c r="D85" s="356">
        <f>SUM(D49:D83)</f>
        <v>0</v>
      </c>
      <c r="E85" s="356">
        <f>SUM(E49:E83)</f>
        <v>0</v>
      </c>
      <c r="F85" s="357">
        <f>+'audit C-1'!S75</f>
        <v>0</v>
      </c>
      <c r="G85" s="356">
        <f>D85+E85+F85</f>
        <v>0</v>
      </c>
    </row>
    <row r="86" spans="1:7" ht="15" thickTop="1">
      <c r="A86" s="77"/>
      <c r="D86" s="14"/>
      <c r="E86" s="56"/>
      <c r="F86" s="56"/>
      <c r="G86" s="83"/>
    </row>
    <row r="87" spans="1:7" ht="14.25">
      <c r="A87" s="77"/>
      <c r="D87" s="56"/>
      <c r="E87" s="56"/>
      <c r="F87" s="56"/>
      <c r="G87" s="83"/>
    </row>
    <row r="88" spans="1:7" ht="15.75" thickBot="1">
      <c r="A88" s="77" t="s">
        <v>290</v>
      </c>
      <c r="B88" s="65" t="s">
        <v>291</v>
      </c>
      <c r="D88" s="356">
        <f>D29+D44+D85</f>
        <v>0</v>
      </c>
      <c r="E88" s="356">
        <f>E29+E44+E85</f>
        <v>0</v>
      </c>
      <c r="F88" s="357">
        <f>F29+F44+F85</f>
        <v>0</v>
      </c>
      <c r="G88" s="356">
        <f>D88+E88+F88</f>
        <v>0</v>
      </c>
    </row>
    <row r="89" spans="1:7" ht="15" thickTop="1">
      <c r="A89" s="77"/>
      <c r="D89" s="29"/>
      <c r="E89" s="83"/>
      <c r="F89" s="83"/>
      <c r="G89" s="83"/>
    </row>
    <row r="90" spans="4:7" ht="14.25">
      <c r="D90" s="29"/>
      <c r="E90" s="83"/>
      <c r="F90" s="83"/>
      <c r="G90" s="83"/>
    </row>
    <row r="91" spans="4:7" ht="14.25">
      <c r="D91" s="29"/>
      <c r="E91" s="83"/>
      <c r="F91" s="83"/>
      <c r="G91" s="83"/>
    </row>
    <row r="92" spans="1:7" ht="15">
      <c r="A92" s="76" t="s">
        <v>292</v>
      </c>
      <c r="D92" s="29"/>
      <c r="E92" s="83"/>
      <c r="F92" s="83"/>
      <c r="G92" s="83"/>
    </row>
    <row r="93" spans="4:7" ht="14.25">
      <c r="D93" s="29"/>
      <c r="F93" s="83"/>
      <c r="G93" s="83"/>
    </row>
    <row r="94" spans="1:7" ht="14.25">
      <c r="A94" s="77" t="s">
        <v>293</v>
      </c>
      <c r="B94" s="28" t="s">
        <v>294</v>
      </c>
      <c r="D94" s="370">
        <v>0</v>
      </c>
      <c r="E94" s="370">
        <v>0</v>
      </c>
      <c r="F94" s="354">
        <f>+'audit C-1'!S84</f>
        <v>0</v>
      </c>
      <c r="G94" s="355">
        <f>D94+E94+F94</f>
        <v>0</v>
      </c>
    </row>
    <row r="95" spans="1:7" ht="14.25">
      <c r="A95" s="77"/>
      <c r="D95"/>
      <c r="E95"/>
      <c r="F95" s="56"/>
      <c r="G95" s="83"/>
    </row>
    <row r="96" spans="1:7" ht="14.25">
      <c r="A96" s="77" t="s">
        <v>295</v>
      </c>
      <c r="B96" s="28" t="s">
        <v>296</v>
      </c>
      <c r="D96" s="368">
        <v>0</v>
      </c>
      <c r="E96" s="368">
        <v>0</v>
      </c>
      <c r="F96" s="363">
        <f>+'audit C-1'!S86</f>
        <v>0</v>
      </c>
      <c r="G96" s="360">
        <f>D96+E96+F96</f>
        <v>0</v>
      </c>
    </row>
    <row r="97" spans="1:7" ht="14.25">
      <c r="A97" s="77"/>
      <c r="D97" s="369"/>
      <c r="E97" s="369"/>
      <c r="F97" s="362"/>
      <c r="G97" s="362"/>
    </row>
    <row r="98" spans="1:7" ht="14.25">
      <c r="A98" s="77" t="s">
        <v>297</v>
      </c>
      <c r="B98" s="28" t="s">
        <v>298</v>
      </c>
      <c r="D98" s="368">
        <v>0</v>
      </c>
      <c r="E98" s="368">
        <v>0</v>
      </c>
      <c r="F98" s="363">
        <f>+'audit C-1'!S88</f>
        <v>0</v>
      </c>
      <c r="G98" s="360">
        <f>D98+E98+F98</f>
        <v>0</v>
      </c>
    </row>
    <row r="99" spans="1:7" ht="14.25">
      <c r="A99" s="77"/>
      <c r="D99" s="369"/>
      <c r="E99" s="369"/>
      <c r="F99" s="362"/>
      <c r="G99" s="362"/>
    </row>
    <row r="100" spans="1:7" ht="14.25">
      <c r="A100" s="77" t="s">
        <v>299</v>
      </c>
      <c r="B100" s="28" t="s">
        <v>300</v>
      </c>
      <c r="D100" s="368">
        <v>0</v>
      </c>
      <c r="E100" s="368">
        <v>0</v>
      </c>
      <c r="F100" s="363">
        <f>+'audit C-1'!S90</f>
        <v>0</v>
      </c>
      <c r="G100" s="360">
        <f>D100+E100+F100</f>
        <v>0</v>
      </c>
    </row>
    <row r="101" spans="1:7" ht="14.25">
      <c r="A101" s="77"/>
      <c r="D101" s="369"/>
      <c r="E101" s="369"/>
      <c r="F101" s="362"/>
      <c r="G101" s="362"/>
    </row>
    <row r="102" spans="1:7" ht="14.25">
      <c r="A102" s="77" t="s">
        <v>301</v>
      </c>
      <c r="B102" s="28" t="s">
        <v>302</v>
      </c>
      <c r="D102" s="368">
        <v>0</v>
      </c>
      <c r="E102" s="368">
        <v>0</v>
      </c>
      <c r="F102" s="363">
        <f>+'audit C-1'!S92</f>
        <v>0</v>
      </c>
      <c r="G102" s="360">
        <f>D102+E102+F102</f>
        <v>0</v>
      </c>
    </row>
    <row r="103" spans="1:7" ht="14.25">
      <c r="A103" s="77"/>
      <c r="D103" s="369"/>
      <c r="E103" s="369"/>
      <c r="F103" s="362"/>
      <c r="G103" s="362"/>
    </row>
    <row r="104" spans="1:7" ht="14.25">
      <c r="A104" s="77" t="s">
        <v>303</v>
      </c>
      <c r="B104" s="24" t="s">
        <v>742</v>
      </c>
      <c r="D104" s="368">
        <v>0</v>
      </c>
      <c r="E104" s="368">
        <v>0</v>
      </c>
      <c r="F104" s="363">
        <f>+'audit C-1'!S94</f>
        <v>0</v>
      </c>
      <c r="G104" s="360">
        <f>D104+E104+F104</f>
        <v>0</v>
      </c>
    </row>
    <row r="105" spans="1:7" ht="14.25">
      <c r="A105" s="77"/>
      <c r="D105" s="369"/>
      <c r="E105" s="369"/>
      <c r="F105" s="362"/>
      <c r="G105" s="362"/>
    </row>
    <row r="106" spans="1:7" ht="14.25">
      <c r="A106" s="77" t="s">
        <v>304</v>
      </c>
      <c r="B106" s="25"/>
      <c r="D106" s="368">
        <v>0</v>
      </c>
      <c r="E106" s="368">
        <v>0</v>
      </c>
      <c r="F106" s="363">
        <f>+'audit C-1'!S96</f>
        <v>0</v>
      </c>
      <c r="G106" s="360">
        <f>D106+E106+F106</f>
        <v>0</v>
      </c>
    </row>
    <row r="107" spans="1:7" ht="14.25">
      <c r="A107" s="77"/>
      <c r="D107" s="369"/>
      <c r="E107" s="369"/>
      <c r="F107" s="362"/>
      <c r="G107" s="362"/>
    </row>
    <row r="108" spans="1:7" ht="14.25">
      <c r="A108" s="77" t="s">
        <v>305</v>
      </c>
      <c r="B108" s="25"/>
      <c r="C108" s="16"/>
      <c r="D108" s="368">
        <v>0</v>
      </c>
      <c r="E108" s="368">
        <v>0</v>
      </c>
      <c r="F108" s="363">
        <f>+'audit C-1'!S98</f>
        <v>0</v>
      </c>
      <c r="G108" s="360">
        <f>D108+E108+F108</f>
        <v>0</v>
      </c>
    </row>
    <row r="109" spans="1:7" ht="14.25">
      <c r="A109" s="77"/>
      <c r="B109" s="30"/>
      <c r="C109" s="64"/>
      <c r="D109" s="55"/>
      <c r="E109" s="55"/>
      <c r="F109" s="55"/>
      <c r="G109" s="55"/>
    </row>
    <row r="110" spans="1:7" ht="15.75" thickBot="1">
      <c r="A110" s="77" t="s">
        <v>306</v>
      </c>
      <c r="B110" s="65" t="s">
        <v>135</v>
      </c>
      <c r="D110" s="356">
        <f>SUM(D94:D109)</f>
        <v>0</v>
      </c>
      <c r="E110" s="356">
        <f>SUM(E94:E109)</f>
        <v>0</v>
      </c>
      <c r="F110" s="357">
        <f>SUM(F94:F109)</f>
        <v>0</v>
      </c>
      <c r="G110" s="356">
        <f>D110+E110+F110</f>
        <v>0</v>
      </c>
    </row>
    <row r="111" spans="1:7" ht="15.75" thickTop="1">
      <c r="A111" s="77"/>
      <c r="B111" s="65"/>
      <c r="D111" s="57"/>
      <c r="E111" s="57"/>
      <c r="F111" s="57"/>
      <c r="G111" s="57"/>
    </row>
    <row r="112" spans="1:7" ht="15">
      <c r="A112" s="77"/>
      <c r="B112" s="65"/>
      <c r="D112" s="57"/>
      <c r="E112" s="57"/>
      <c r="F112" s="57"/>
      <c r="G112" s="57"/>
    </row>
    <row r="113" spans="1:7" ht="15">
      <c r="A113" s="77"/>
      <c r="B113" s="65"/>
      <c r="D113" s="57"/>
      <c r="E113" s="57"/>
      <c r="F113" s="57"/>
      <c r="G113" s="57"/>
    </row>
    <row r="114" spans="1:7" ht="19.5" customHeight="1">
      <c r="A114" s="77"/>
      <c r="B114" s="65"/>
      <c r="D114" s="57"/>
      <c r="E114" s="57"/>
      <c r="F114" s="57"/>
      <c r="G114" s="57"/>
    </row>
    <row r="115" spans="1:7" ht="15">
      <c r="A115" s="77"/>
      <c r="B115" s="65"/>
      <c r="D115" s="57"/>
      <c r="E115" s="57"/>
      <c r="F115" s="57"/>
      <c r="G115" s="57"/>
    </row>
    <row r="116" spans="1:7" ht="15">
      <c r="A116" s="77"/>
      <c r="B116" s="65"/>
      <c r="D116" s="57"/>
      <c r="E116" s="57"/>
      <c r="F116" s="57"/>
      <c r="G116" s="57"/>
    </row>
    <row r="117" spans="1:7" ht="15">
      <c r="A117" s="77"/>
      <c r="B117" s="65"/>
      <c r="D117" s="57"/>
      <c r="E117" s="57"/>
      <c r="F117" s="57"/>
      <c r="G117" s="57"/>
    </row>
    <row r="118" spans="1:7" ht="15">
      <c r="A118" s="77"/>
      <c r="B118" s="65"/>
      <c r="D118" s="57"/>
      <c r="E118" s="57"/>
      <c r="F118" s="57"/>
      <c r="G118" s="57"/>
    </row>
    <row r="119" spans="1:7" ht="15">
      <c r="A119" s="77"/>
      <c r="B119" s="65"/>
      <c r="D119" s="57"/>
      <c r="E119" s="57"/>
      <c r="F119" s="57"/>
      <c r="G119" s="57"/>
    </row>
    <row r="120" spans="1:7" ht="15">
      <c r="A120" s="77"/>
      <c r="B120" s="65"/>
      <c r="D120" s="57"/>
      <c r="E120" s="57"/>
      <c r="F120" s="57"/>
      <c r="G120" s="57"/>
    </row>
    <row r="121" spans="1:7" ht="15">
      <c r="A121" s="77"/>
      <c r="B121" s="65"/>
      <c r="D121" s="57"/>
      <c r="E121" s="57"/>
      <c r="F121" s="57"/>
      <c r="G121" s="57"/>
    </row>
    <row r="122" spans="1:7" ht="14.25">
      <c r="A122" s="77"/>
      <c r="D122" s="13"/>
      <c r="E122" s="176"/>
      <c r="F122" s="56"/>
      <c r="G122" s="83"/>
    </row>
    <row r="123" spans="1:7" ht="14.25">
      <c r="A123" s="77"/>
      <c r="C123" s="15" t="s">
        <v>654</v>
      </c>
      <c r="E123" s="176"/>
      <c r="F123" s="56"/>
      <c r="G123" s="83"/>
    </row>
    <row r="124" spans="1:7" ht="15">
      <c r="A124" s="76" t="s">
        <v>136</v>
      </c>
      <c r="D124" s="13"/>
      <c r="E124" s="176"/>
      <c r="F124" s="56"/>
      <c r="G124" s="83"/>
    </row>
    <row r="125" spans="4:7" ht="14.25">
      <c r="D125" s="13"/>
      <c r="E125" s="176"/>
      <c r="F125" s="56"/>
      <c r="G125" s="83"/>
    </row>
    <row r="126" spans="1:7" ht="14.25">
      <c r="A126" s="77" t="s">
        <v>137</v>
      </c>
      <c r="B126" s="28" t="s">
        <v>138</v>
      </c>
      <c r="D126" s="370">
        <v>0</v>
      </c>
      <c r="E126" s="370">
        <v>0</v>
      </c>
      <c r="F126" s="354">
        <f>+'audit C-1'!S105</f>
        <v>0</v>
      </c>
      <c r="G126" s="355">
        <f>D126+E126+F126</f>
        <v>0</v>
      </c>
    </row>
    <row r="127" spans="1:8" ht="14.25">
      <c r="A127" s="77"/>
      <c r="D127" s="361"/>
      <c r="E127" s="361"/>
      <c r="F127" s="362"/>
      <c r="G127" s="362"/>
      <c r="H127" s="79"/>
    </row>
    <row r="128" spans="1:7" ht="14.25">
      <c r="A128" s="77" t="s">
        <v>139</v>
      </c>
      <c r="B128" s="28" t="s">
        <v>140</v>
      </c>
      <c r="D128" s="368">
        <v>0</v>
      </c>
      <c r="E128" s="368">
        <v>0</v>
      </c>
      <c r="F128" s="363">
        <f>+'audit C-1'!S107</f>
        <v>0</v>
      </c>
      <c r="G128" s="360">
        <f>D128+E128+F128</f>
        <v>0</v>
      </c>
    </row>
    <row r="129" spans="1:7" ht="14.25">
      <c r="A129" s="77"/>
      <c r="D129" s="369"/>
      <c r="E129" s="369"/>
      <c r="F129" s="362"/>
      <c r="G129" s="362"/>
    </row>
    <row r="130" spans="1:7" ht="14.25">
      <c r="A130" s="77" t="s">
        <v>141</v>
      </c>
      <c r="B130" s="28" t="s">
        <v>142</v>
      </c>
      <c r="D130" s="368">
        <v>0</v>
      </c>
      <c r="E130" s="368">
        <v>0</v>
      </c>
      <c r="F130" s="363">
        <f>+'audit C-1'!S109</f>
        <v>0</v>
      </c>
      <c r="G130" s="360">
        <f>D130+E130+F130</f>
        <v>0</v>
      </c>
    </row>
    <row r="131" spans="1:7" ht="14.25">
      <c r="A131" s="77"/>
      <c r="D131" s="369"/>
      <c r="E131" s="369"/>
      <c r="F131" s="362"/>
      <c r="G131" s="362"/>
    </row>
    <row r="132" spans="1:7" ht="14.25">
      <c r="A132" s="77" t="s">
        <v>143</v>
      </c>
      <c r="B132" s="24" t="s">
        <v>144</v>
      </c>
      <c r="D132" s="368">
        <v>0</v>
      </c>
      <c r="E132" s="368">
        <v>0</v>
      </c>
      <c r="F132" s="363">
        <f>+'audit C-1'!S111</f>
        <v>0</v>
      </c>
      <c r="G132" s="360">
        <f>D132+E132+F132</f>
        <v>0</v>
      </c>
    </row>
    <row r="133" spans="1:7" ht="14.25">
      <c r="A133" s="77"/>
      <c r="B133"/>
      <c r="D133" s="369"/>
      <c r="E133" s="369"/>
      <c r="F133" s="362"/>
      <c r="G133" s="362"/>
    </row>
    <row r="134" spans="1:7" ht="14.25">
      <c r="A134" s="77" t="s">
        <v>145</v>
      </c>
      <c r="B134" s="25"/>
      <c r="C134" s="64"/>
      <c r="D134" s="368">
        <v>0</v>
      </c>
      <c r="E134" s="368">
        <v>0</v>
      </c>
      <c r="F134" s="363">
        <f>+'audit C-1'!S113</f>
        <v>0</v>
      </c>
      <c r="G134" s="360">
        <f>D134+E134+F134</f>
        <v>0</v>
      </c>
    </row>
    <row r="135" spans="1:7" ht="14.25">
      <c r="A135" s="77"/>
      <c r="B135"/>
      <c r="D135" s="369"/>
      <c r="E135" s="369"/>
      <c r="F135" s="362"/>
      <c r="G135" s="362"/>
    </row>
    <row r="136" spans="1:7" ht="14.25">
      <c r="A136" s="77" t="s">
        <v>146</v>
      </c>
      <c r="B136" s="25"/>
      <c r="C136" s="64"/>
      <c r="D136" s="368">
        <v>0</v>
      </c>
      <c r="E136" s="368">
        <v>0</v>
      </c>
      <c r="F136" s="363">
        <f>+'audit C-1'!S115</f>
        <v>0</v>
      </c>
      <c r="G136" s="360">
        <f>D136+E136+F136</f>
        <v>0</v>
      </c>
    </row>
    <row r="137" spans="1:7" ht="14.25">
      <c r="A137" s="77"/>
      <c r="D137" s="83"/>
      <c r="E137" s="83"/>
      <c r="F137" s="83"/>
      <c r="G137" s="83"/>
    </row>
    <row r="138" spans="1:7" ht="15.75" thickBot="1">
      <c r="A138" s="77" t="s">
        <v>147</v>
      </c>
      <c r="B138" s="65" t="s">
        <v>148</v>
      </c>
      <c r="D138" s="356">
        <f>SUM(D126:D136)</f>
        <v>0</v>
      </c>
      <c r="E138" s="356">
        <f>SUM(E126:E136)</f>
        <v>0</v>
      </c>
      <c r="F138" s="357">
        <f>SUM(F126:F136)</f>
        <v>0</v>
      </c>
      <c r="G138" s="356">
        <f>D138+E138+F138</f>
        <v>0</v>
      </c>
    </row>
    <row r="139" spans="1:7" ht="15" thickTop="1">
      <c r="A139" s="77"/>
      <c r="D139" s="358"/>
      <c r="E139" s="358"/>
      <c r="F139" s="358"/>
      <c r="G139" s="358"/>
    </row>
    <row r="140" spans="1:7" ht="14.25">
      <c r="A140" s="77"/>
      <c r="D140" s="358"/>
      <c r="E140" s="358"/>
      <c r="F140" s="358"/>
      <c r="G140" s="358"/>
    </row>
    <row r="141" spans="1:7" ht="15.75" thickBot="1">
      <c r="A141" s="77" t="s">
        <v>149</v>
      </c>
      <c r="B141" s="65" t="s">
        <v>150</v>
      </c>
      <c r="D141" s="356">
        <f>SUM(D138,D110)</f>
        <v>0</v>
      </c>
      <c r="E141" s="356">
        <f>E110+E138</f>
        <v>0</v>
      </c>
      <c r="F141" s="357">
        <f>F110+F138</f>
        <v>0</v>
      </c>
      <c r="G141" s="356">
        <f>D141+E141+F141</f>
        <v>0</v>
      </c>
    </row>
    <row r="142" spans="1:7" ht="15" thickTop="1">
      <c r="A142" s="77"/>
      <c r="D142" s="29"/>
      <c r="E142" s="83"/>
      <c r="F142" s="83"/>
      <c r="G142" s="83"/>
    </row>
    <row r="143" spans="1:7" ht="14.25">
      <c r="A143" s="77"/>
      <c r="D143" s="29"/>
      <c r="E143" s="83"/>
      <c r="F143" s="83"/>
      <c r="G143" s="83"/>
    </row>
    <row r="144" spans="1:7" ht="14.25">
      <c r="A144" s="77"/>
      <c r="D144" s="280"/>
      <c r="E144" s="201"/>
      <c r="F144" s="174"/>
      <c r="G144" s="174"/>
    </row>
    <row r="145" spans="1:7" ht="15">
      <c r="A145" s="76" t="s">
        <v>151</v>
      </c>
      <c r="B145" s="65"/>
      <c r="D145" s="71"/>
      <c r="E145" s="175"/>
      <c r="F145" s="175"/>
      <c r="G145" s="175"/>
    </row>
    <row r="146" spans="4:7" ht="14.25">
      <c r="D146" s="29"/>
      <c r="E146" s="83"/>
      <c r="F146" s="83"/>
      <c r="G146" s="83"/>
    </row>
    <row r="147" spans="1:7" ht="14.25">
      <c r="A147" s="77" t="s">
        <v>152</v>
      </c>
      <c r="B147" s="28" t="s">
        <v>153</v>
      </c>
      <c r="D147" s="370">
        <v>0</v>
      </c>
      <c r="E147" s="370">
        <v>0</v>
      </c>
      <c r="F147" s="354">
        <f>+'audit C-1'!S126</f>
        <v>0</v>
      </c>
      <c r="G147" s="355">
        <f>D147+E147+F147</f>
        <v>0</v>
      </c>
    </row>
    <row r="148" spans="1:7" ht="14.25">
      <c r="A148" s="77"/>
      <c r="D148"/>
      <c r="E148"/>
      <c r="F148" s="56"/>
      <c r="G148" s="83"/>
    </row>
    <row r="149" spans="1:7" ht="14.25">
      <c r="A149" s="77" t="s">
        <v>154</v>
      </c>
      <c r="B149" s="24" t="s">
        <v>743</v>
      </c>
      <c r="D149" s="368">
        <v>0</v>
      </c>
      <c r="E149" s="368">
        <v>0</v>
      </c>
      <c r="F149" s="363">
        <f>+'audit C-1'!S128</f>
        <v>0</v>
      </c>
      <c r="G149" s="360">
        <f>D149+E149+F149</f>
        <v>0</v>
      </c>
    </row>
    <row r="150" spans="1:7" ht="14.25">
      <c r="A150" s="77"/>
      <c r="B150"/>
      <c r="D150" s="369"/>
      <c r="E150" s="369"/>
      <c r="F150" s="362"/>
      <c r="G150" s="362"/>
    </row>
    <row r="151" spans="1:7" ht="14.25">
      <c r="A151" s="77" t="s">
        <v>155</v>
      </c>
      <c r="B151" s="25"/>
      <c r="C151" s="16"/>
      <c r="D151" s="368">
        <v>0</v>
      </c>
      <c r="E151" s="368">
        <v>0</v>
      </c>
      <c r="F151" s="363">
        <f>+'audit C-1'!S130</f>
        <v>0</v>
      </c>
      <c r="G151" s="360">
        <f>D151+E151+F151</f>
        <v>0</v>
      </c>
    </row>
    <row r="152" spans="1:7" ht="14.25">
      <c r="A152" s="77"/>
      <c r="B152"/>
      <c r="C152" s="64"/>
      <c r="D152" s="369"/>
      <c r="E152" s="369"/>
      <c r="F152" s="362"/>
      <c r="G152" s="362"/>
    </row>
    <row r="153" spans="1:7" ht="14.25">
      <c r="A153" s="77" t="s">
        <v>156</v>
      </c>
      <c r="B153" s="25"/>
      <c r="C153" s="16"/>
      <c r="D153" s="368">
        <v>0</v>
      </c>
      <c r="E153" s="368">
        <v>0</v>
      </c>
      <c r="F153" s="363">
        <f>+'audit C-1'!S132</f>
        <v>0</v>
      </c>
      <c r="G153" s="360">
        <f>D153+E153+F153</f>
        <v>0</v>
      </c>
    </row>
    <row r="154" spans="1:7" ht="14.25">
      <c r="A154" s="77"/>
      <c r="D154" s="29"/>
      <c r="E154" s="83"/>
      <c r="F154" s="83"/>
      <c r="G154" s="83"/>
    </row>
    <row r="155" spans="1:7" ht="14.25">
      <c r="A155" s="77"/>
      <c r="D155" s="83"/>
      <c r="E155" s="83"/>
      <c r="F155" s="83"/>
      <c r="G155" s="83"/>
    </row>
    <row r="156" spans="1:7" ht="15.75" thickBot="1">
      <c r="A156" s="77" t="s">
        <v>157</v>
      </c>
      <c r="B156" s="65" t="s">
        <v>158</v>
      </c>
      <c r="D156" s="356">
        <f>SUM(D147:D153)</f>
        <v>0</v>
      </c>
      <c r="E156" s="356">
        <f>SUM(E147:E153)</f>
        <v>0</v>
      </c>
      <c r="F156" s="357">
        <f>SUM(F147:F153)</f>
        <v>0</v>
      </c>
      <c r="G156" s="356">
        <f>D156+E156+F156</f>
        <v>0</v>
      </c>
    </row>
    <row r="157" spans="1:7" ht="15" thickTop="1">
      <c r="A157" s="77"/>
      <c r="D157" s="359"/>
      <c r="E157" s="358"/>
      <c r="F157" s="358"/>
      <c r="G157" s="358"/>
    </row>
    <row r="158" spans="1:7" ht="14.25">
      <c r="A158" s="77"/>
      <c r="D158" s="358"/>
      <c r="E158" s="358"/>
      <c r="F158" s="358"/>
      <c r="G158" s="358"/>
    </row>
    <row r="159" spans="1:7" ht="15.75" thickBot="1">
      <c r="A159" s="77" t="s">
        <v>159</v>
      </c>
      <c r="B159" s="65" t="s">
        <v>160</v>
      </c>
      <c r="D159" s="356">
        <f>D141+D156</f>
        <v>0</v>
      </c>
      <c r="E159" s="356">
        <f>E141+E156</f>
        <v>0</v>
      </c>
      <c r="F159" s="357">
        <f>F141+F156</f>
        <v>0</v>
      </c>
      <c r="G159" s="356">
        <f>D159+E159+F159</f>
        <v>0</v>
      </c>
    </row>
    <row r="160" spans="1:7" ht="15" thickTop="1">
      <c r="A160" s="77"/>
      <c r="D160" s="359"/>
      <c r="E160" s="358"/>
      <c r="F160" s="358"/>
      <c r="G160" s="359"/>
    </row>
    <row r="161" spans="1:7" ht="15" thickBot="1">
      <c r="A161" s="77" t="s">
        <v>161</v>
      </c>
      <c r="B161" s="28" t="s">
        <v>638</v>
      </c>
      <c r="D161" s="356">
        <f>+D159+D88</f>
        <v>0</v>
      </c>
      <c r="E161" s="356">
        <f>+E159+E88</f>
        <v>0</v>
      </c>
      <c r="F161" s="357">
        <f>+F159+F88</f>
        <v>0</v>
      </c>
      <c r="G161" s="356">
        <f>+G159+G88</f>
        <v>0</v>
      </c>
    </row>
    <row r="162" spans="1:7" ht="15" thickTop="1">
      <c r="A162" s="77"/>
      <c r="D162"/>
      <c r="E162"/>
      <c r="F162"/>
      <c r="G162"/>
    </row>
    <row r="163" spans="1:7" ht="14.25">
      <c r="A163" s="77"/>
      <c r="D163"/>
      <c r="E163"/>
      <c r="F163"/>
      <c r="G163"/>
    </row>
    <row r="164" spans="1:7" ht="14.25">
      <c r="A164" s="77"/>
      <c r="D164"/>
      <c r="E164"/>
      <c r="F164"/>
      <c r="G164"/>
    </row>
    <row r="165" spans="1:7" ht="14.25">
      <c r="A165" s="77"/>
      <c r="D165"/>
      <c r="E165"/>
      <c r="F165"/>
      <c r="G165"/>
    </row>
    <row r="166" spans="1:7" ht="14.25">
      <c r="A166" s="77"/>
      <c r="D166"/>
      <c r="E166"/>
      <c r="F166"/>
      <c r="G166"/>
    </row>
    <row r="167" spans="1:7" ht="14.25">
      <c r="A167" s="77"/>
      <c r="D167"/>
      <c r="E167"/>
      <c r="F167"/>
      <c r="G167"/>
    </row>
    <row r="168" spans="1:7" ht="14.25">
      <c r="A168" s="77"/>
      <c r="D168"/>
      <c r="E168"/>
      <c r="F168"/>
      <c r="G168"/>
    </row>
    <row r="169" spans="1:7" ht="14.25">
      <c r="A169" s="77"/>
      <c r="D169"/>
      <c r="E169"/>
      <c r="F169"/>
      <c r="G169"/>
    </row>
    <row r="171" spans="1:7" ht="14.25">
      <c r="A171" s="77"/>
      <c r="D171" s="29"/>
      <c r="F171" s="83"/>
      <c r="G171" s="29"/>
    </row>
    <row r="174" ht="14.25">
      <c r="D174" s="301"/>
    </row>
    <row r="175" ht="11.25" customHeight="1">
      <c r="D175" s="301"/>
    </row>
    <row r="180" spans="4:7" ht="14.25">
      <c r="D180" s="15"/>
      <c r="E180" s="14"/>
      <c r="F180" s="19"/>
      <c r="G180" s="15"/>
    </row>
    <row r="181" spans="3:7" ht="14.25">
      <c r="C181" s="15" t="s">
        <v>655</v>
      </c>
      <c r="E181" s="14"/>
      <c r="F181" s="19"/>
      <c r="G181" s="15"/>
    </row>
    <row r="187" spans="4:5" ht="14.25">
      <c r="D187" s="75"/>
      <c r="E187" s="28"/>
    </row>
    <row r="189" spans="4:5" ht="14.25">
      <c r="D189" s="75"/>
      <c r="E189" s="30"/>
    </row>
    <row r="206" spans="4:7" ht="14.25">
      <c r="D206" s="15"/>
      <c r="E206" s="14"/>
      <c r="F206" s="19"/>
      <c r="G206" s="15"/>
    </row>
    <row r="211" spans="4:7" ht="14.25">
      <c r="D211" s="15"/>
      <c r="E211" s="14"/>
      <c r="F211" s="19"/>
      <c r="G211" s="15"/>
    </row>
    <row r="426" spans="1:7" ht="15">
      <c r="A426" s="76"/>
      <c r="B426" s="65"/>
      <c r="C426" s="87"/>
      <c r="D426" s="65"/>
      <c r="E426" s="62"/>
      <c r="F426" s="88"/>
      <c r="G426" s="65"/>
    </row>
    <row r="427" spans="1:7" ht="15">
      <c r="A427" s="76"/>
      <c r="B427" s="65"/>
      <c r="C427" s="87"/>
      <c r="D427" s="65"/>
      <c r="E427" s="62"/>
      <c r="F427" s="88"/>
      <c r="G427" s="65"/>
    </row>
    <row r="428" spans="1:7" ht="15">
      <c r="A428" s="76"/>
      <c r="B428" s="65"/>
      <c r="C428" s="87"/>
      <c r="D428" s="65"/>
      <c r="E428" s="62"/>
      <c r="F428" s="88"/>
      <c r="G428" s="65"/>
    </row>
    <row r="429" spans="1:7" ht="15">
      <c r="A429" s="76"/>
      <c r="B429" s="65"/>
      <c r="C429" s="87"/>
      <c r="D429" s="65"/>
      <c r="E429" s="62"/>
      <c r="F429" s="88"/>
      <c r="G429" s="65"/>
    </row>
    <row r="430" spans="1:7" ht="15">
      <c r="A430" s="76"/>
      <c r="B430" s="65"/>
      <c r="C430" s="87"/>
      <c r="D430" s="65"/>
      <c r="E430" s="62"/>
      <c r="F430" s="88"/>
      <c r="G430" s="65"/>
    </row>
    <row r="431" spans="1:7" ht="15">
      <c r="A431" s="76"/>
      <c r="B431" s="65"/>
      <c r="C431" s="87"/>
      <c r="D431" s="65"/>
      <c r="E431" s="62"/>
      <c r="F431" s="88"/>
      <c r="G431" s="65"/>
    </row>
    <row r="432" spans="1:7" ht="15">
      <c r="A432" s="76"/>
      <c r="B432" s="65"/>
      <c r="C432" s="87"/>
      <c r="D432" s="65"/>
      <c r="E432" s="62"/>
      <c r="F432" s="88"/>
      <c r="G432" s="65"/>
    </row>
    <row r="433" spans="1:7" ht="15">
      <c r="A433" s="76"/>
      <c r="B433" s="65"/>
      <c r="C433" s="87"/>
      <c r="D433" s="65"/>
      <c r="E433" s="62"/>
      <c r="F433" s="88"/>
      <c r="G433" s="65"/>
    </row>
    <row r="434" spans="1:7" ht="15">
      <c r="A434" s="76"/>
      <c r="B434" s="65"/>
      <c r="C434" s="87"/>
      <c r="D434" s="65"/>
      <c r="E434" s="62"/>
      <c r="F434" s="88"/>
      <c r="G434" s="65"/>
    </row>
    <row r="435" spans="1:7" ht="15">
      <c r="A435" s="76"/>
      <c r="B435" s="65"/>
      <c r="C435" s="87"/>
      <c r="D435" s="65"/>
      <c r="E435" s="62"/>
      <c r="F435" s="88"/>
      <c r="G435" s="65"/>
    </row>
    <row r="436" spans="1:7" ht="15">
      <c r="A436" s="76"/>
      <c r="B436" s="65"/>
      <c r="C436" s="87"/>
      <c r="D436" s="65"/>
      <c r="E436" s="62"/>
      <c r="F436" s="88"/>
      <c r="G436" s="65"/>
    </row>
    <row r="437" spans="1:7" ht="15">
      <c r="A437" s="76"/>
      <c r="B437" s="65"/>
      <c r="C437" s="87"/>
      <c r="D437" s="65"/>
      <c r="E437" s="62"/>
      <c r="F437" s="88"/>
      <c r="G437" s="65"/>
    </row>
    <row r="438" spans="1:7" ht="15">
      <c r="A438" s="76"/>
      <c r="B438" s="65"/>
      <c r="C438" s="87"/>
      <c r="D438" s="65"/>
      <c r="E438" s="62"/>
      <c r="F438" s="88"/>
      <c r="G438" s="65"/>
    </row>
    <row r="439" spans="1:7" ht="15">
      <c r="A439" s="76"/>
      <c r="B439" s="65"/>
      <c r="C439" s="87"/>
      <c r="D439" s="65"/>
      <c r="E439" s="62"/>
      <c r="F439" s="88"/>
      <c r="G439" s="65"/>
    </row>
    <row r="440" spans="1:7" ht="15">
      <c r="A440" s="76"/>
      <c r="B440" s="65"/>
      <c r="C440" s="87"/>
      <c r="D440" s="65"/>
      <c r="E440" s="62"/>
      <c r="F440" s="88"/>
      <c r="G440" s="65"/>
    </row>
    <row r="441" spans="1:7" ht="15">
      <c r="A441" s="76"/>
      <c r="B441" s="65"/>
      <c r="C441" s="87"/>
      <c r="D441" s="65"/>
      <c r="E441" s="62"/>
      <c r="F441" s="88"/>
      <c r="G441" s="65"/>
    </row>
    <row r="442" spans="1:7" ht="15">
      <c r="A442" s="76"/>
      <c r="B442" s="65"/>
      <c r="C442" s="87"/>
      <c r="D442" s="65"/>
      <c r="E442" s="62"/>
      <c r="F442" s="88"/>
      <c r="G442" s="65"/>
    </row>
    <row r="443" spans="1:7" ht="15">
      <c r="A443" s="76"/>
      <c r="B443" s="65"/>
      <c r="C443" s="87"/>
      <c r="D443" s="65"/>
      <c r="E443" s="62"/>
      <c r="F443" s="88"/>
      <c r="G443" s="65"/>
    </row>
    <row r="444" spans="1:7" ht="15">
      <c r="A444" s="76"/>
      <c r="B444" s="65"/>
      <c r="C444" s="87"/>
      <c r="D444" s="65"/>
      <c r="E444" s="62"/>
      <c r="F444" s="88"/>
      <c r="G444" s="65"/>
    </row>
    <row r="445" spans="1:7" ht="15">
      <c r="A445" s="76"/>
      <c r="B445" s="65"/>
      <c r="C445" s="87"/>
      <c r="D445" s="65"/>
      <c r="E445" s="62"/>
      <c r="F445" s="88"/>
      <c r="G445" s="65"/>
    </row>
    <row r="446" spans="1:7" ht="15">
      <c r="A446" s="76"/>
      <c r="B446" s="65"/>
      <c r="C446" s="87"/>
      <c r="D446" s="65"/>
      <c r="E446" s="62"/>
      <c r="F446" s="88"/>
      <c r="G446" s="65"/>
    </row>
    <row r="447" spans="1:7" ht="15">
      <c r="A447" s="76"/>
      <c r="B447" s="65"/>
      <c r="C447" s="87"/>
      <c r="D447" s="65"/>
      <c r="E447" s="62"/>
      <c r="F447" s="88"/>
      <c r="G447" s="65"/>
    </row>
    <row r="448" spans="1:7" ht="15">
      <c r="A448" s="76"/>
      <c r="B448" s="65"/>
      <c r="C448" s="87"/>
      <c r="D448" s="65"/>
      <c r="E448" s="62"/>
      <c r="F448" s="88"/>
      <c r="G448" s="65"/>
    </row>
    <row r="449" spans="1:7" ht="15">
      <c r="A449" s="76"/>
      <c r="B449" s="65"/>
      <c r="C449" s="87"/>
      <c r="D449" s="65"/>
      <c r="E449" s="62"/>
      <c r="F449" s="88"/>
      <c r="G449" s="65"/>
    </row>
    <row r="450" spans="1:7" ht="15">
      <c r="A450" s="76"/>
      <c r="B450" s="65"/>
      <c r="C450" s="87"/>
      <c r="D450" s="65"/>
      <c r="E450" s="62"/>
      <c r="F450" s="88"/>
      <c r="G450" s="65"/>
    </row>
    <row r="451" spans="1:7" ht="15">
      <c r="A451" s="76"/>
      <c r="B451" s="65"/>
      <c r="C451" s="87"/>
      <c r="D451" s="65"/>
      <c r="E451" s="62"/>
      <c r="F451" s="88"/>
      <c r="G451" s="65"/>
    </row>
    <row r="452" spans="1:7" ht="15">
      <c r="A452" s="76"/>
      <c r="B452" s="65"/>
      <c r="C452" s="87"/>
      <c r="D452" s="65"/>
      <c r="E452" s="62"/>
      <c r="F452" s="88"/>
      <c r="G452" s="65"/>
    </row>
    <row r="453" spans="1:7" ht="15">
      <c r="A453" s="76"/>
      <c r="B453" s="65"/>
      <c r="C453" s="87"/>
      <c r="D453" s="65"/>
      <c r="E453" s="62"/>
      <c r="F453" s="88"/>
      <c r="G453" s="65"/>
    </row>
    <row r="454" spans="1:7" ht="15">
      <c r="A454" s="76"/>
      <c r="B454" s="65"/>
      <c r="C454" s="87"/>
      <c r="D454" s="65"/>
      <c r="E454" s="62"/>
      <c r="F454" s="88"/>
      <c r="G454" s="65"/>
    </row>
    <row r="455" spans="1:7" ht="15">
      <c r="A455" s="76"/>
      <c r="B455" s="65"/>
      <c r="C455" s="87"/>
      <c r="D455" s="65"/>
      <c r="E455" s="62"/>
      <c r="F455" s="88"/>
      <c r="G455" s="65"/>
    </row>
    <row r="456" spans="1:7" ht="15">
      <c r="A456" s="76"/>
      <c r="B456" s="65"/>
      <c r="C456" s="87"/>
      <c r="D456" s="65"/>
      <c r="E456" s="62"/>
      <c r="F456" s="88"/>
      <c r="G456" s="65"/>
    </row>
    <row r="457" spans="1:7" ht="15">
      <c r="A457" s="76"/>
      <c r="B457" s="65"/>
      <c r="C457" s="87"/>
      <c r="D457" s="65"/>
      <c r="E457" s="62"/>
      <c r="F457" s="88"/>
      <c r="G457" s="65"/>
    </row>
    <row r="458" spans="1:7" ht="15">
      <c r="A458" s="76"/>
      <c r="B458" s="65"/>
      <c r="C458" s="87"/>
      <c r="D458" s="65"/>
      <c r="E458" s="62"/>
      <c r="F458" s="88"/>
      <c r="G458" s="65"/>
    </row>
    <row r="459" spans="1:7" ht="15">
      <c r="A459" s="76"/>
      <c r="B459" s="65"/>
      <c r="C459" s="87"/>
      <c r="D459" s="65"/>
      <c r="E459" s="62"/>
      <c r="F459" s="88"/>
      <c r="G459" s="65"/>
    </row>
    <row r="460" spans="1:7" ht="15">
      <c r="A460" s="76"/>
      <c r="B460" s="65"/>
      <c r="C460" s="87"/>
      <c r="D460" s="65"/>
      <c r="E460" s="62"/>
      <c r="F460" s="88"/>
      <c r="G460" s="65"/>
    </row>
    <row r="461" spans="1:7" ht="15">
      <c r="A461" s="76"/>
      <c r="B461" s="65"/>
      <c r="C461" s="87"/>
      <c r="D461" s="65"/>
      <c r="E461" s="62"/>
      <c r="F461" s="88"/>
      <c r="G461" s="65"/>
    </row>
    <row r="462" spans="1:7" ht="15">
      <c r="A462" s="76"/>
      <c r="B462" s="65"/>
      <c r="C462" s="87"/>
      <c r="D462" s="65"/>
      <c r="E462" s="62"/>
      <c r="F462" s="88"/>
      <c r="G462" s="65"/>
    </row>
    <row r="463" spans="1:7" ht="15">
      <c r="A463" s="76"/>
      <c r="B463" s="65"/>
      <c r="C463" s="87"/>
      <c r="D463" s="65"/>
      <c r="E463" s="62"/>
      <c r="F463" s="88"/>
      <c r="G463" s="65"/>
    </row>
    <row r="464" spans="1:7" ht="15">
      <c r="A464" s="76"/>
      <c r="B464" s="65"/>
      <c r="C464" s="87"/>
      <c r="D464" s="65"/>
      <c r="E464" s="62"/>
      <c r="F464" s="88"/>
      <c r="G464" s="65"/>
    </row>
    <row r="465" spans="1:7" ht="15">
      <c r="A465" s="76"/>
      <c r="B465" s="65"/>
      <c r="C465" s="87"/>
      <c r="D465" s="65"/>
      <c r="E465" s="62"/>
      <c r="F465" s="88"/>
      <c r="G465" s="65"/>
    </row>
    <row r="466" spans="1:7" ht="15">
      <c r="A466" s="76"/>
      <c r="B466" s="65"/>
      <c r="C466" s="87"/>
      <c r="D466" s="65"/>
      <c r="E466" s="62"/>
      <c r="F466" s="88"/>
      <c r="G466" s="65"/>
    </row>
    <row r="467" spans="1:7" ht="15">
      <c r="A467" s="76"/>
      <c r="B467" s="65"/>
      <c r="C467" s="87"/>
      <c r="D467" s="65"/>
      <c r="E467" s="62"/>
      <c r="F467" s="88"/>
      <c r="G467" s="65"/>
    </row>
    <row r="468" spans="1:7" ht="15">
      <c r="A468" s="76"/>
      <c r="B468" s="65"/>
      <c r="C468" s="87"/>
      <c r="D468" s="65"/>
      <c r="E468" s="62"/>
      <c r="F468" s="88"/>
      <c r="G468" s="65"/>
    </row>
    <row r="469" spans="1:7" ht="15">
      <c r="A469" s="76"/>
      <c r="B469" s="65"/>
      <c r="C469" s="87"/>
      <c r="D469" s="65"/>
      <c r="E469" s="62"/>
      <c r="F469" s="88"/>
      <c r="G469" s="65"/>
    </row>
    <row r="470" spans="1:7" ht="15">
      <c r="A470" s="76"/>
      <c r="B470" s="65"/>
      <c r="C470" s="87"/>
      <c r="D470" s="65"/>
      <c r="E470" s="62"/>
      <c r="F470" s="88"/>
      <c r="G470" s="65"/>
    </row>
    <row r="471" spans="1:7" ht="15">
      <c r="A471" s="76"/>
      <c r="B471" s="65"/>
      <c r="C471" s="87"/>
      <c r="D471" s="65"/>
      <c r="E471" s="62"/>
      <c r="F471" s="88"/>
      <c r="G471" s="65"/>
    </row>
    <row r="472" spans="1:7" ht="15">
      <c r="A472" s="76"/>
      <c r="B472" s="65"/>
      <c r="C472" s="87"/>
      <c r="D472" s="65"/>
      <c r="E472" s="62"/>
      <c r="F472" s="88"/>
      <c r="G472" s="65"/>
    </row>
    <row r="473" spans="1:7" ht="15">
      <c r="A473" s="76"/>
      <c r="B473" s="65"/>
      <c r="C473" s="87"/>
      <c r="D473" s="65"/>
      <c r="E473" s="62"/>
      <c r="F473" s="88"/>
      <c r="G473" s="65"/>
    </row>
    <row r="474" spans="1:7" ht="15">
      <c r="A474" s="76"/>
      <c r="B474" s="65"/>
      <c r="C474" s="87"/>
      <c r="D474" s="65"/>
      <c r="E474" s="62"/>
      <c r="F474" s="88"/>
      <c r="G474" s="65"/>
    </row>
    <row r="475" spans="1:7" ht="15">
      <c r="A475" s="76"/>
      <c r="B475" s="65"/>
      <c r="C475" s="87"/>
      <c r="D475" s="65"/>
      <c r="E475" s="62"/>
      <c r="F475" s="88"/>
      <c r="G475" s="65"/>
    </row>
    <row r="476" spans="1:7" ht="15">
      <c r="A476" s="76"/>
      <c r="B476" s="65"/>
      <c r="C476" s="87"/>
      <c r="D476" s="65"/>
      <c r="E476" s="62"/>
      <c r="F476" s="88"/>
      <c r="G476" s="65"/>
    </row>
    <row r="477" spans="1:7" ht="15">
      <c r="A477" s="76"/>
      <c r="B477" s="65"/>
      <c r="C477" s="87"/>
      <c r="D477" s="65"/>
      <c r="E477" s="62"/>
      <c r="F477" s="88"/>
      <c r="G477" s="65"/>
    </row>
    <row r="478" spans="1:7" ht="15">
      <c r="A478" s="76"/>
      <c r="B478" s="65"/>
      <c r="C478" s="87"/>
      <c r="D478" s="65"/>
      <c r="E478" s="62"/>
      <c r="F478" s="88"/>
      <c r="G478" s="65"/>
    </row>
    <row r="479" spans="1:7" ht="15">
      <c r="A479" s="76"/>
      <c r="B479" s="65"/>
      <c r="C479" s="87"/>
      <c r="D479" s="65"/>
      <c r="E479" s="62"/>
      <c r="F479" s="88"/>
      <c r="G479" s="65"/>
    </row>
    <row r="480" spans="1:7" ht="15">
      <c r="A480" s="76"/>
      <c r="B480" s="65"/>
      <c r="C480" s="87"/>
      <c r="D480" s="65"/>
      <c r="E480" s="62"/>
      <c r="F480" s="88"/>
      <c r="G480" s="65"/>
    </row>
    <row r="481" spans="1:7" ht="15">
      <c r="A481" s="76"/>
      <c r="B481" s="65"/>
      <c r="C481" s="87"/>
      <c r="D481" s="65"/>
      <c r="E481" s="62"/>
      <c r="F481" s="88"/>
      <c r="G481" s="65"/>
    </row>
    <row r="482" spans="1:7" ht="15">
      <c r="A482" s="76"/>
      <c r="B482" s="65"/>
      <c r="C482" s="87"/>
      <c r="D482" s="65"/>
      <c r="E482" s="62"/>
      <c r="F482" s="88"/>
      <c r="G482" s="65"/>
    </row>
    <row r="483" spans="1:7" ht="15">
      <c r="A483" s="76"/>
      <c r="B483" s="65"/>
      <c r="C483" s="87"/>
      <c r="D483" s="65"/>
      <c r="E483" s="62"/>
      <c r="F483" s="88"/>
      <c r="G483" s="65"/>
    </row>
    <row r="484" spans="1:7" ht="15">
      <c r="A484" s="76"/>
      <c r="B484" s="65"/>
      <c r="C484" s="87"/>
      <c r="D484" s="65"/>
      <c r="E484" s="62"/>
      <c r="F484" s="88"/>
      <c r="G484" s="65"/>
    </row>
    <row r="485" spans="1:7" ht="15">
      <c r="A485" s="76"/>
      <c r="B485" s="65"/>
      <c r="C485" s="87"/>
      <c r="D485" s="65"/>
      <c r="E485" s="62"/>
      <c r="F485" s="88"/>
      <c r="G485" s="65"/>
    </row>
    <row r="486" spans="1:7" ht="15">
      <c r="A486" s="76"/>
      <c r="B486" s="65"/>
      <c r="C486" s="87"/>
      <c r="D486" s="65"/>
      <c r="E486" s="62"/>
      <c r="F486" s="88"/>
      <c r="G486" s="65"/>
    </row>
    <row r="487" spans="1:7" ht="15">
      <c r="A487" s="76"/>
      <c r="B487" s="65"/>
      <c r="C487" s="87"/>
      <c r="D487" s="65"/>
      <c r="E487" s="62"/>
      <c r="F487" s="88"/>
      <c r="G487" s="65"/>
    </row>
    <row r="488" spans="1:7" ht="15">
      <c r="A488" s="76"/>
      <c r="B488" s="65"/>
      <c r="C488" s="87"/>
      <c r="D488" s="65"/>
      <c r="E488" s="62"/>
      <c r="F488" s="88"/>
      <c r="G488" s="65"/>
    </row>
    <row r="489" spans="1:7" ht="15">
      <c r="A489" s="76"/>
      <c r="B489" s="65"/>
      <c r="C489" s="87"/>
      <c r="D489" s="65"/>
      <c r="E489" s="62"/>
      <c r="F489" s="88"/>
      <c r="G489" s="65"/>
    </row>
    <row r="490" spans="1:7" ht="15">
      <c r="A490" s="76"/>
      <c r="B490" s="65"/>
      <c r="C490" s="87"/>
      <c r="D490" s="65"/>
      <c r="E490" s="62"/>
      <c r="F490" s="88"/>
      <c r="G490" s="65"/>
    </row>
    <row r="491" spans="1:7" ht="15">
      <c r="A491" s="76"/>
      <c r="B491" s="65"/>
      <c r="C491" s="87"/>
      <c r="D491" s="65"/>
      <c r="E491" s="62"/>
      <c r="F491" s="88"/>
      <c r="G491" s="65"/>
    </row>
    <row r="492" spans="1:7" ht="15">
      <c r="A492" s="76"/>
      <c r="B492" s="65"/>
      <c r="C492" s="87"/>
      <c r="D492" s="65"/>
      <c r="E492" s="62"/>
      <c r="F492" s="88"/>
      <c r="G492" s="65"/>
    </row>
    <row r="493" spans="1:7" ht="15">
      <c r="A493" s="76"/>
      <c r="B493" s="65"/>
      <c r="C493" s="87"/>
      <c r="D493" s="65"/>
      <c r="E493" s="62"/>
      <c r="F493" s="88"/>
      <c r="G493" s="65"/>
    </row>
    <row r="494" spans="1:7" ht="15">
      <c r="A494" s="76"/>
      <c r="B494" s="65"/>
      <c r="C494" s="87"/>
      <c r="D494" s="65"/>
      <c r="E494" s="62"/>
      <c r="F494" s="88"/>
      <c r="G494" s="65"/>
    </row>
    <row r="495" spans="1:7" ht="15">
      <c r="A495" s="76"/>
      <c r="B495" s="65"/>
      <c r="C495" s="87"/>
      <c r="D495" s="65"/>
      <c r="E495" s="62"/>
      <c r="F495" s="88"/>
      <c r="G495" s="65"/>
    </row>
    <row r="496" spans="1:7" ht="15">
      <c r="A496" s="76"/>
      <c r="B496" s="65"/>
      <c r="C496" s="87"/>
      <c r="D496" s="65"/>
      <c r="E496" s="62"/>
      <c r="F496" s="88"/>
      <c r="G496" s="65"/>
    </row>
    <row r="497" spans="1:7" ht="15">
      <c r="A497" s="76"/>
      <c r="B497" s="65"/>
      <c r="C497" s="87"/>
      <c r="D497" s="65"/>
      <c r="E497" s="62"/>
      <c r="F497" s="88"/>
      <c r="G497" s="65"/>
    </row>
    <row r="498" spans="1:7" ht="15">
      <c r="A498" s="76"/>
      <c r="B498" s="65"/>
      <c r="C498" s="87"/>
      <c r="D498" s="65"/>
      <c r="E498" s="62"/>
      <c r="F498" s="88"/>
      <c r="G498" s="65"/>
    </row>
    <row r="499" spans="1:7" ht="15">
      <c r="A499" s="76"/>
      <c r="B499" s="65"/>
      <c r="C499" s="87"/>
      <c r="D499" s="65"/>
      <c r="E499" s="62"/>
      <c r="F499" s="88"/>
      <c r="G499" s="65"/>
    </row>
    <row r="500" spans="1:7" ht="15">
      <c r="A500" s="76"/>
      <c r="B500" s="65"/>
      <c r="C500" s="87"/>
      <c r="D500" s="65"/>
      <c r="E500" s="62"/>
      <c r="F500" s="88"/>
      <c r="G500" s="65"/>
    </row>
    <row r="501" spans="1:7" ht="15">
      <c r="A501" s="76"/>
      <c r="B501" s="65"/>
      <c r="C501" s="87"/>
      <c r="D501" s="65"/>
      <c r="E501" s="62"/>
      <c r="F501" s="88"/>
      <c r="G501" s="65"/>
    </row>
    <row r="502" spans="1:7" ht="15">
      <c r="A502" s="76"/>
      <c r="B502" s="65"/>
      <c r="C502" s="87"/>
      <c r="D502" s="65"/>
      <c r="E502" s="62"/>
      <c r="F502" s="88"/>
      <c r="G502" s="65"/>
    </row>
    <row r="503" spans="1:7" ht="15">
      <c r="A503" s="76"/>
      <c r="B503" s="65"/>
      <c r="C503" s="87"/>
      <c r="D503" s="65"/>
      <c r="E503" s="62"/>
      <c r="F503" s="88"/>
      <c r="G503" s="65"/>
    </row>
    <row r="504" spans="1:7" ht="15">
      <c r="A504" s="76"/>
      <c r="B504" s="65"/>
      <c r="C504" s="87"/>
      <c r="D504" s="65"/>
      <c r="E504" s="62"/>
      <c r="F504" s="88"/>
      <c r="G504" s="65"/>
    </row>
    <row r="505" spans="1:7" ht="15">
      <c r="A505" s="76"/>
      <c r="B505" s="65"/>
      <c r="C505" s="87"/>
      <c r="D505" s="65"/>
      <c r="E505" s="62"/>
      <c r="F505" s="88"/>
      <c r="G505" s="65"/>
    </row>
    <row r="506" spans="1:7" ht="15">
      <c r="A506" s="76"/>
      <c r="B506" s="65"/>
      <c r="C506" s="87"/>
      <c r="D506" s="65"/>
      <c r="E506" s="62"/>
      <c r="F506" s="88"/>
      <c r="G506" s="65"/>
    </row>
    <row r="507" spans="1:7" ht="15">
      <c r="A507" s="76"/>
      <c r="B507" s="65"/>
      <c r="C507" s="87"/>
      <c r="D507" s="65"/>
      <c r="E507" s="62"/>
      <c r="F507" s="88"/>
      <c r="G507" s="65"/>
    </row>
    <row r="508" spans="1:7" ht="15">
      <c r="A508" s="76"/>
      <c r="B508" s="65"/>
      <c r="C508" s="87"/>
      <c r="D508" s="65"/>
      <c r="E508" s="62"/>
      <c r="F508" s="88"/>
      <c r="G508" s="65"/>
    </row>
    <row r="509" spans="1:7" ht="15">
      <c r="A509" s="76"/>
      <c r="B509" s="65"/>
      <c r="C509" s="87"/>
      <c r="D509" s="65"/>
      <c r="E509" s="62"/>
      <c r="F509" s="88"/>
      <c r="G509" s="65"/>
    </row>
    <row r="510" spans="1:7" ht="15">
      <c r="A510" s="76"/>
      <c r="B510" s="65"/>
      <c r="C510" s="87"/>
      <c r="D510" s="65"/>
      <c r="E510" s="62"/>
      <c r="F510" s="88"/>
      <c r="G510" s="65"/>
    </row>
    <row r="511" spans="1:7" ht="15">
      <c r="A511" s="76"/>
      <c r="B511" s="65"/>
      <c r="C511" s="87"/>
      <c r="D511" s="65"/>
      <c r="E511" s="62"/>
      <c r="F511" s="88"/>
      <c r="G511" s="65"/>
    </row>
    <row r="512" spans="1:7" ht="15">
      <c r="A512" s="76"/>
      <c r="B512" s="65"/>
      <c r="C512" s="87"/>
      <c r="D512" s="65"/>
      <c r="E512" s="62"/>
      <c r="F512" s="88"/>
      <c r="G512" s="65"/>
    </row>
    <row r="513" spans="1:7" ht="15">
      <c r="A513" s="76"/>
      <c r="B513" s="65"/>
      <c r="C513" s="87"/>
      <c r="D513" s="65"/>
      <c r="E513" s="62"/>
      <c r="F513" s="88"/>
      <c r="G513" s="65"/>
    </row>
    <row r="514" spans="1:7" ht="15">
      <c r="A514" s="76"/>
      <c r="B514" s="65"/>
      <c r="C514" s="87"/>
      <c r="D514" s="65"/>
      <c r="E514" s="62"/>
      <c r="F514" s="88"/>
      <c r="G514" s="65"/>
    </row>
    <row r="515" spans="1:7" ht="15">
      <c r="A515" s="76"/>
      <c r="B515" s="65"/>
      <c r="C515" s="87"/>
      <c r="D515" s="65"/>
      <c r="E515" s="62"/>
      <c r="F515" s="88"/>
      <c r="G515" s="65"/>
    </row>
    <row r="516" spans="1:7" ht="15">
      <c r="A516" s="76"/>
      <c r="B516" s="65"/>
      <c r="C516" s="87"/>
      <c r="D516" s="65"/>
      <c r="E516" s="62"/>
      <c r="F516" s="88"/>
      <c r="G516" s="65"/>
    </row>
    <row r="517" spans="1:7" ht="15">
      <c r="A517" s="76"/>
      <c r="B517" s="65"/>
      <c r="C517" s="87"/>
      <c r="D517" s="65"/>
      <c r="E517" s="62"/>
      <c r="F517" s="88"/>
      <c r="G517" s="65"/>
    </row>
    <row r="518" spans="1:7" ht="15">
      <c r="A518" s="76"/>
      <c r="B518" s="65"/>
      <c r="C518" s="87"/>
      <c r="D518" s="65"/>
      <c r="E518" s="62"/>
      <c r="F518" s="88"/>
      <c r="G518" s="65"/>
    </row>
    <row r="519" spans="1:7" ht="15">
      <c r="A519" s="76"/>
      <c r="B519" s="65"/>
      <c r="C519" s="87"/>
      <c r="D519" s="65"/>
      <c r="E519" s="62"/>
      <c r="F519" s="88"/>
      <c r="G519" s="65"/>
    </row>
    <row r="520" spans="1:7" ht="15">
      <c r="A520" s="76"/>
      <c r="B520" s="65"/>
      <c r="C520" s="87"/>
      <c r="D520" s="65"/>
      <c r="E520" s="62"/>
      <c r="F520" s="88"/>
      <c r="G520" s="65"/>
    </row>
    <row r="521" spans="1:7" ht="15">
      <c r="A521" s="76"/>
      <c r="B521" s="65"/>
      <c r="C521" s="87"/>
      <c r="D521" s="65"/>
      <c r="E521" s="62"/>
      <c r="F521" s="88"/>
      <c r="G521" s="65"/>
    </row>
    <row r="522" spans="1:7" ht="15">
      <c r="A522" s="76"/>
      <c r="B522" s="65"/>
      <c r="C522" s="87"/>
      <c r="D522" s="65"/>
      <c r="E522" s="62"/>
      <c r="F522" s="88"/>
      <c r="G522" s="65"/>
    </row>
    <row r="523" spans="1:7" ht="15">
      <c r="A523" s="76"/>
      <c r="B523" s="65"/>
      <c r="C523" s="87"/>
      <c r="D523" s="65"/>
      <c r="E523" s="62"/>
      <c r="F523" s="88"/>
      <c r="G523" s="65"/>
    </row>
    <row r="524" spans="1:7" ht="15">
      <c r="A524" s="76"/>
      <c r="B524" s="65"/>
      <c r="C524" s="87"/>
      <c r="D524" s="65"/>
      <c r="E524" s="62"/>
      <c r="F524" s="88"/>
      <c r="G524" s="65"/>
    </row>
    <row r="525" spans="1:7" ht="15">
      <c r="A525" s="76"/>
      <c r="B525" s="65"/>
      <c r="C525" s="87"/>
      <c r="D525" s="65"/>
      <c r="E525" s="62"/>
      <c r="F525" s="88"/>
      <c r="G525" s="65"/>
    </row>
    <row r="526" spans="1:7" ht="15">
      <c r="A526" s="76"/>
      <c r="B526" s="65"/>
      <c r="C526" s="87"/>
      <c r="D526" s="65"/>
      <c r="E526" s="62"/>
      <c r="F526" s="88"/>
      <c r="G526" s="65"/>
    </row>
    <row r="527" spans="1:7" ht="15">
      <c r="A527" s="76"/>
      <c r="B527" s="65"/>
      <c r="C527" s="87"/>
      <c r="D527" s="65"/>
      <c r="E527" s="62"/>
      <c r="F527" s="88"/>
      <c r="G527" s="65"/>
    </row>
    <row r="528" spans="1:7" ht="15">
      <c r="A528" s="76"/>
      <c r="B528" s="65"/>
      <c r="C528" s="87"/>
      <c r="D528" s="65"/>
      <c r="E528" s="62"/>
      <c r="F528" s="88"/>
      <c r="G528" s="65"/>
    </row>
    <row r="529" spans="1:7" ht="15">
      <c r="A529" s="76"/>
      <c r="B529" s="65"/>
      <c r="C529" s="87"/>
      <c r="D529" s="65"/>
      <c r="E529" s="62"/>
      <c r="F529" s="88"/>
      <c r="G529" s="65"/>
    </row>
    <row r="530" spans="1:7" ht="15">
      <c r="A530" s="76"/>
      <c r="B530" s="65"/>
      <c r="C530" s="87"/>
      <c r="D530" s="65"/>
      <c r="E530" s="62"/>
      <c r="F530" s="88"/>
      <c r="G530" s="65"/>
    </row>
    <row r="531" spans="1:7" ht="15">
      <c r="A531" s="76"/>
      <c r="B531" s="65"/>
      <c r="C531" s="87"/>
      <c r="D531" s="65"/>
      <c r="E531" s="62"/>
      <c r="F531" s="88"/>
      <c r="G531" s="65"/>
    </row>
    <row r="532" spans="1:7" ht="15">
      <c r="A532" s="76"/>
      <c r="B532" s="65"/>
      <c r="C532" s="87"/>
      <c r="D532" s="65"/>
      <c r="E532" s="62"/>
      <c r="F532" s="88"/>
      <c r="G532" s="65"/>
    </row>
    <row r="533" spans="1:7" ht="15">
      <c r="A533" s="76"/>
      <c r="B533" s="65"/>
      <c r="C533" s="87"/>
      <c r="D533" s="65"/>
      <c r="E533" s="62"/>
      <c r="F533" s="88"/>
      <c r="G533" s="65"/>
    </row>
    <row r="534" spans="1:7" ht="15">
      <c r="A534" s="76"/>
      <c r="B534" s="65"/>
      <c r="C534" s="87"/>
      <c r="D534" s="65"/>
      <c r="E534" s="62"/>
      <c r="F534" s="88"/>
      <c r="G534" s="65"/>
    </row>
    <row r="535" spans="1:7" ht="15">
      <c r="A535" s="76"/>
      <c r="B535" s="65"/>
      <c r="C535" s="87"/>
      <c r="D535" s="65"/>
      <c r="E535" s="62"/>
      <c r="F535" s="88"/>
      <c r="G535" s="65"/>
    </row>
    <row r="536" spans="1:7" ht="15">
      <c r="A536" s="76"/>
      <c r="B536" s="65"/>
      <c r="C536" s="87"/>
      <c r="D536" s="65"/>
      <c r="E536" s="62"/>
      <c r="F536" s="88"/>
      <c r="G536" s="65"/>
    </row>
    <row r="537" spans="1:7" ht="15">
      <c r="A537" s="76"/>
      <c r="B537" s="65"/>
      <c r="C537" s="87"/>
      <c r="D537" s="65"/>
      <c r="E537" s="62"/>
      <c r="F537" s="88"/>
      <c r="G537" s="65"/>
    </row>
    <row r="538" spans="1:7" ht="15">
      <c r="A538" s="76"/>
      <c r="B538" s="65"/>
      <c r="C538" s="87"/>
      <c r="D538" s="65"/>
      <c r="E538" s="62"/>
      <c r="F538" s="88"/>
      <c r="G538" s="65"/>
    </row>
    <row r="539" spans="1:7" ht="15">
      <c r="A539" s="76"/>
      <c r="B539" s="65"/>
      <c r="C539" s="87"/>
      <c r="D539" s="65"/>
      <c r="E539" s="62"/>
      <c r="F539" s="88"/>
      <c r="G539" s="65"/>
    </row>
    <row r="540" spans="1:7" ht="15">
      <c r="A540" s="76"/>
      <c r="B540" s="65"/>
      <c r="C540" s="87"/>
      <c r="D540" s="65"/>
      <c r="E540" s="62"/>
      <c r="F540" s="88"/>
      <c r="G540" s="65"/>
    </row>
    <row r="541" spans="1:7" ht="15">
      <c r="A541" s="76"/>
      <c r="B541" s="65"/>
      <c r="C541" s="87"/>
      <c r="D541" s="65"/>
      <c r="E541" s="62"/>
      <c r="F541" s="88"/>
      <c r="G541" s="65"/>
    </row>
    <row r="542" spans="1:7" ht="15">
      <c r="A542" s="76"/>
      <c r="B542" s="65"/>
      <c r="C542" s="87"/>
      <c r="D542" s="65"/>
      <c r="E542" s="62"/>
      <c r="F542" s="88"/>
      <c r="G542" s="65"/>
    </row>
    <row r="543" spans="1:7" ht="15">
      <c r="A543" s="76"/>
      <c r="B543" s="65"/>
      <c r="C543" s="87"/>
      <c r="D543" s="65"/>
      <c r="E543" s="62"/>
      <c r="F543" s="88"/>
      <c r="G543" s="65"/>
    </row>
    <row r="544" spans="1:7" ht="15">
      <c r="A544" s="76"/>
      <c r="B544" s="65"/>
      <c r="C544" s="87"/>
      <c r="D544" s="65"/>
      <c r="E544" s="62"/>
      <c r="F544" s="88"/>
      <c r="G544" s="65"/>
    </row>
    <row r="545" spans="1:7" ht="15">
      <c r="A545" s="76"/>
      <c r="B545" s="65"/>
      <c r="C545" s="87"/>
      <c r="D545" s="65"/>
      <c r="E545" s="62"/>
      <c r="F545" s="88"/>
      <c r="G545" s="65"/>
    </row>
    <row r="546" spans="1:7" ht="15">
      <c r="A546" s="76"/>
      <c r="B546" s="65"/>
      <c r="C546" s="87"/>
      <c r="D546" s="65"/>
      <c r="E546" s="62"/>
      <c r="F546" s="88"/>
      <c r="G546" s="65"/>
    </row>
    <row r="547" spans="1:7" ht="15">
      <c r="A547" s="76"/>
      <c r="B547" s="65"/>
      <c r="C547" s="87"/>
      <c r="D547" s="65"/>
      <c r="E547" s="62"/>
      <c r="F547" s="88"/>
      <c r="G547" s="65"/>
    </row>
    <row r="548" spans="1:7" ht="15">
      <c r="A548" s="76"/>
      <c r="B548" s="65"/>
      <c r="C548" s="87"/>
      <c r="D548" s="65"/>
      <c r="E548" s="62"/>
      <c r="F548" s="88"/>
      <c r="G548" s="65"/>
    </row>
    <row r="549" spans="1:7" ht="15">
      <c r="A549" s="76"/>
      <c r="B549" s="65"/>
      <c r="C549" s="87"/>
      <c r="D549" s="65"/>
      <c r="E549" s="62"/>
      <c r="F549" s="88"/>
      <c r="G549" s="65"/>
    </row>
    <row r="550" spans="1:7" ht="15">
      <c r="A550" s="76"/>
      <c r="B550" s="65"/>
      <c r="C550" s="87"/>
      <c r="D550" s="65"/>
      <c r="E550" s="62"/>
      <c r="F550" s="88"/>
      <c r="G550" s="65"/>
    </row>
    <row r="551" spans="1:7" ht="15">
      <c r="A551" s="76"/>
      <c r="B551" s="65"/>
      <c r="C551" s="87"/>
      <c r="D551" s="65"/>
      <c r="E551" s="62"/>
      <c r="F551" s="88"/>
      <c r="G551" s="65"/>
    </row>
    <row r="552" spans="1:7" ht="15">
      <c r="A552" s="76"/>
      <c r="B552" s="65"/>
      <c r="C552" s="87"/>
      <c r="D552" s="65"/>
      <c r="E552" s="62"/>
      <c r="F552" s="88"/>
      <c r="G552" s="65"/>
    </row>
    <row r="553" spans="1:7" ht="15">
      <c r="A553" s="76"/>
      <c r="B553" s="65"/>
      <c r="C553" s="87"/>
      <c r="D553" s="65"/>
      <c r="E553" s="62"/>
      <c r="F553" s="88"/>
      <c r="G553" s="65"/>
    </row>
    <row r="554" spans="1:7" ht="15">
      <c r="A554" s="76"/>
      <c r="B554" s="65"/>
      <c r="C554" s="87"/>
      <c r="D554" s="65"/>
      <c r="E554" s="62"/>
      <c r="F554" s="88"/>
      <c r="G554" s="65"/>
    </row>
    <row r="555" spans="1:7" ht="15">
      <c r="A555" s="76"/>
      <c r="B555" s="65"/>
      <c r="C555" s="87"/>
      <c r="D555" s="65"/>
      <c r="E555" s="62"/>
      <c r="F555" s="88"/>
      <c r="G555" s="65"/>
    </row>
    <row r="556" spans="1:7" ht="15">
      <c r="A556" s="76"/>
      <c r="B556" s="65"/>
      <c r="C556" s="87"/>
      <c r="D556" s="65"/>
      <c r="E556" s="62"/>
      <c r="F556" s="88"/>
      <c r="G556" s="65"/>
    </row>
    <row r="557" spans="1:7" ht="15">
      <c r="A557" s="76"/>
      <c r="B557" s="65"/>
      <c r="C557" s="87"/>
      <c r="D557" s="65"/>
      <c r="E557" s="62"/>
      <c r="F557" s="88"/>
      <c r="G557" s="65"/>
    </row>
    <row r="558" spans="1:7" ht="15">
      <c r="A558" s="76"/>
      <c r="B558" s="65"/>
      <c r="C558" s="87"/>
      <c r="D558" s="65"/>
      <c r="E558" s="62"/>
      <c r="F558" s="88"/>
      <c r="G558" s="65"/>
    </row>
    <row r="559" spans="1:7" ht="15">
      <c r="A559" s="76"/>
      <c r="B559" s="65"/>
      <c r="C559" s="87"/>
      <c r="D559" s="65"/>
      <c r="E559" s="62"/>
      <c r="F559" s="88"/>
      <c r="G559" s="65"/>
    </row>
    <row r="560" spans="1:7" ht="15">
      <c r="A560" s="76"/>
      <c r="B560" s="65"/>
      <c r="C560" s="87"/>
      <c r="D560" s="65"/>
      <c r="E560" s="62"/>
      <c r="F560" s="88"/>
      <c r="G560" s="65"/>
    </row>
    <row r="561" spans="1:7" ht="15">
      <c r="A561" s="76"/>
      <c r="B561" s="65"/>
      <c r="C561" s="87"/>
      <c r="D561" s="65"/>
      <c r="E561" s="62"/>
      <c r="F561" s="88"/>
      <c r="G561" s="65"/>
    </row>
    <row r="562" spans="1:7" ht="15">
      <c r="A562" s="76"/>
      <c r="B562" s="65"/>
      <c r="C562" s="87"/>
      <c r="D562" s="65"/>
      <c r="E562" s="62"/>
      <c r="F562" s="88"/>
      <c r="G562" s="65"/>
    </row>
    <row r="563" spans="1:7" ht="15">
      <c r="A563" s="76"/>
      <c r="B563" s="65"/>
      <c r="C563" s="87"/>
      <c r="D563" s="65"/>
      <c r="E563" s="62"/>
      <c r="F563" s="88"/>
      <c r="G563" s="65"/>
    </row>
    <row r="564" spans="1:7" ht="15">
      <c r="A564" s="76"/>
      <c r="B564" s="65"/>
      <c r="C564" s="87"/>
      <c r="D564" s="65"/>
      <c r="E564" s="62"/>
      <c r="F564" s="88"/>
      <c r="G564" s="65"/>
    </row>
    <row r="565" spans="1:7" ht="15">
      <c r="A565" s="76"/>
      <c r="B565" s="65"/>
      <c r="C565" s="87"/>
      <c r="D565" s="65"/>
      <c r="E565" s="62"/>
      <c r="F565" s="88"/>
      <c r="G565" s="65"/>
    </row>
    <row r="566" spans="1:7" ht="15">
      <c r="A566" s="76"/>
      <c r="B566" s="65"/>
      <c r="C566" s="87"/>
      <c r="D566" s="65"/>
      <c r="E566" s="62"/>
      <c r="F566" s="88"/>
      <c r="G566" s="65"/>
    </row>
    <row r="567" spans="1:7" ht="15">
      <c r="A567" s="76"/>
      <c r="B567" s="65"/>
      <c r="C567" s="87"/>
      <c r="D567" s="65"/>
      <c r="E567" s="62"/>
      <c r="F567" s="88"/>
      <c r="G567" s="65"/>
    </row>
    <row r="568" spans="1:7" ht="15">
      <c r="A568" s="76"/>
      <c r="B568" s="65"/>
      <c r="C568" s="87"/>
      <c r="D568" s="65"/>
      <c r="E568" s="62"/>
      <c r="F568" s="88"/>
      <c r="G568" s="65"/>
    </row>
    <row r="569" spans="1:7" ht="15">
      <c r="A569" s="76"/>
      <c r="B569" s="65"/>
      <c r="C569" s="87"/>
      <c r="D569" s="65"/>
      <c r="E569" s="62"/>
      <c r="F569" s="88"/>
      <c r="G569" s="65"/>
    </row>
    <row r="570" spans="1:7" ht="15">
      <c r="A570" s="76"/>
      <c r="B570" s="65"/>
      <c r="C570" s="87"/>
      <c r="D570" s="65"/>
      <c r="E570" s="62"/>
      <c r="F570" s="88"/>
      <c r="G570" s="65"/>
    </row>
    <row r="571" spans="1:7" ht="15">
      <c r="A571" s="76"/>
      <c r="B571" s="65"/>
      <c r="C571" s="87"/>
      <c r="D571" s="65"/>
      <c r="E571" s="62"/>
      <c r="F571" s="88"/>
      <c r="G571" s="65"/>
    </row>
    <row r="572" spans="1:7" ht="15">
      <c r="A572" s="76"/>
      <c r="B572" s="65"/>
      <c r="C572" s="87"/>
      <c r="D572" s="65"/>
      <c r="E572" s="62"/>
      <c r="F572" s="88"/>
      <c r="G572" s="65"/>
    </row>
    <row r="573" spans="1:7" ht="15">
      <c r="A573" s="76"/>
      <c r="B573" s="65"/>
      <c r="C573" s="87"/>
      <c r="D573" s="65"/>
      <c r="E573" s="62"/>
      <c r="F573" s="88"/>
      <c r="G573" s="65"/>
    </row>
    <row r="574" spans="1:7" ht="15">
      <c r="A574" s="76"/>
      <c r="B574" s="65"/>
      <c r="C574" s="87"/>
      <c r="D574" s="65"/>
      <c r="E574" s="62"/>
      <c r="F574" s="88"/>
      <c r="G574" s="65"/>
    </row>
    <row r="575" spans="1:7" ht="15">
      <c r="A575" s="76"/>
      <c r="B575" s="65"/>
      <c r="C575" s="87"/>
      <c r="D575" s="65"/>
      <c r="E575" s="62"/>
      <c r="F575" s="88"/>
      <c r="G575" s="65"/>
    </row>
    <row r="576" spans="1:7" ht="15">
      <c r="A576" s="76"/>
      <c r="B576" s="65"/>
      <c r="C576" s="87"/>
      <c r="D576" s="65"/>
      <c r="E576" s="62"/>
      <c r="F576" s="88"/>
      <c r="G576" s="65"/>
    </row>
    <row r="577" spans="1:7" ht="15">
      <c r="A577" s="76"/>
      <c r="B577" s="65"/>
      <c r="C577" s="87"/>
      <c r="D577" s="65"/>
      <c r="E577" s="62"/>
      <c r="F577" s="88"/>
      <c r="G577" s="65"/>
    </row>
    <row r="578" spans="1:7" ht="15">
      <c r="A578" s="76"/>
      <c r="B578" s="65"/>
      <c r="C578" s="87"/>
      <c r="D578" s="65"/>
      <c r="E578" s="62"/>
      <c r="F578" s="88"/>
      <c r="G578" s="65"/>
    </row>
    <row r="579" spans="1:7" ht="15">
      <c r="A579" s="76"/>
      <c r="B579" s="65"/>
      <c r="C579" s="87"/>
      <c r="D579" s="65"/>
      <c r="E579" s="62"/>
      <c r="F579" s="88"/>
      <c r="G579" s="65"/>
    </row>
    <row r="580" spans="1:7" ht="15">
      <c r="A580" s="76"/>
      <c r="B580" s="65"/>
      <c r="C580" s="87"/>
      <c r="D580" s="65"/>
      <c r="E580" s="62"/>
      <c r="F580" s="88"/>
      <c r="G580" s="65"/>
    </row>
    <row r="581" spans="1:7" ht="15">
      <c r="A581" s="76"/>
      <c r="B581" s="65"/>
      <c r="C581" s="87"/>
      <c r="D581" s="65"/>
      <c r="E581" s="62"/>
      <c r="F581" s="88"/>
      <c r="G581" s="65"/>
    </row>
    <row r="582" spans="1:7" ht="15">
      <c r="A582" s="76"/>
      <c r="B582" s="65"/>
      <c r="C582" s="87"/>
      <c r="D582" s="65"/>
      <c r="E582" s="62"/>
      <c r="F582" s="88"/>
      <c r="G582" s="65"/>
    </row>
    <row r="583" spans="1:7" ht="15">
      <c r="A583" s="76"/>
      <c r="B583" s="65"/>
      <c r="C583" s="87"/>
      <c r="D583" s="65"/>
      <c r="E583" s="62"/>
      <c r="F583" s="88"/>
      <c r="G583" s="65"/>
    </row>
    <row r="584" spans="1:7" ht="15">
      <c r="A584" s="76"/>
      <c r="B584" s="65"/>
      <c r="C584" s="87"/>
      <c r="D584" s="65"/>
      <c r="E584" s="62"/>
      <c r="F584" s="88"/>
      <c r="G584" s="65"/>
    </row>
    <row r="585" spans="1:7" ht="15">
      <c r="A585" s="76"/>
      <c r="B585" s="65"/>
      <c r="C585" s="87"/>
      <c r="D585" s="65"/>
      <c r="E585" s="62"/>
      <c r="F585" s="88"/>
      <c r="G585" s="65"/>
    </row>
    <row r="586" spans="1:7" ht="15">
      <c r="A586" s="76"/>
      <c r="B586" s="65"/>
      <c r="C586" s="87"/>
      <c r="D586" s="65"/>
      <c r="E586" s="62"/>
      <c r="F586" s="88"/>
      <c r="G586" s="65"/>
    </row>
    <row r="587" spans="1:7" ht="15">
      <c r="A587" s="76"/>
      <c r="B587" s="65"/>
      <c r="C587" s="87"/>
      <c r="D587" s="65"/>
      <c r="E587" s="62"/>
      <c r="F587" s="88"/>
      <c r="G587" s="65"/>
    </row>
    <row r="588" spans="1:7" ht="15">
      <c r="A588" s="76"/>
      <c r="B588" s="65"/>
      <c r="C588" s="87"/>
      <c r="D588" s="65"/>
      <c r="E588" s="62"/>
      <c r="F588" s="88"/>
      <c r="G588" s="65"/>
    </row>
    <row r="589" spans="1:7" ht="15">
      <c r="A589" s="76"/>
      <c r="B589" s="65"/>
      <c r="C589" s="87"/>
      <c r="D589" s="65"/>
      <c r="E589" s="62"/>
      <c r="F589" s="88"/>
      <c r="G589" s="65"/>
    </row>
    <row r="590" spans="1:7" ht="15">
      <c r="A590" s="76"/>
      <c r="B590" s="65"/>
      <c r="C590" s="87"/>
      <c r="D590" s="65"/>
      <c r="E590" s="62"/>
      <c r="F590" s="88"/>
      <c r="G590" s="65"/>
    </row>
    <row r="591" spans="1:7" ht="15">
      <c r="A591" s="76"/>
      <c r="B591" s="65"/>
      <c r="C591" s="87"/>
      <c r="D591" s="65"/>
      <c r="E591" s="62"/>
      <c r="F591" s="88"/>
      <c r="G591" s="65"/>
    </row>
    <row r="592" spans="1:7" ht="15">
      <c r="A592" s="76"/>
      <c r="B592" s="65"/>
      <c r="C592" s="87"/>
      <c r="D592" s="65"/>
      <c r="E592" s="62"/>
      <c r="F592" s="88"/>
      <c r="G592" s="65"/>
    </row>
    <row r="593" spans="1:7" ht="15">
      <c r="A593" s="76"/>
      <c r="B593" s="65"/>
      <c r="C593" s="87"/>
      <c r="D593" s="65"/>
      <c r="E593" s="62"/>
      <c r="F593" s="88"/>
      <c r="G593" s="65"/>
    </row>
    <row r="594" spans="1:7" ht="15">
      <c r="A594" s="76"/>
      <c r="B594" s="65"/>
      <c r="C594" s="87"/>
      <c r="D594" s="65"/>
      <c r="E594" s="62"/>
      <c r="F594" s="88"/>
      <c r="G594" s="65"/>
    </row>
    <row r="595" spans="1:7" ht="15">
      <c r="A595" s="76"/>
      <c r="B595" s="65"/>
      <c r="C595" s="87"/>
      <c r="D595" s="65"/>
      <c r="E595" s="62"/>
      <c r="F595" s="88"/>
      <c r="G595" s="65"/>
    </row>
    <row r="596" spans="1:7" ht="15">
      <c r="A596" s="76"/>
      <c r="B596" s="65"/>
      <c r="C596" s="87"/>
      <c r="D596" s="65"/>
      <c r="E596" s="62"/>
      <c r="F596" s="88"/>
      <c r="G596" s="65"/>
    </row>
    <row r="597" spans="1:7" ht="15">
      <c r="A597" s="76"/>
      <c r="B597" s="65"/>
      <c r="C597" s="87"/>
      <c r="D597" s="65"/>
      <c r="E597" s="62"/>
      <c r="F597" s="88"/>
      <c r="G597" s="65"/>
    </row>
    <row r="598" spans="1:7" ht="15">
      <c r="A598" s="76"/>
      <c r="B598" s="65"/>
      <c r="C598" s="87"/>
      <c r="D598" s="65"/>
      <c r="E598" s="62"/>
      <c r="F598" s="88"/>
      <c r="G598" s="65"/>
    </row>
    <row r="599" spans="1:7" ht="15">
      <c r="A599" s="76"/>
      <c r="B599" s="65"/>
      <c r="C599" s="87"/>
      <c r="D599" s="65"/>
      <c r="E599" s="62"/>
      <c r="F599" s="88"/>
      <c r="G599" s="65"/>
    </row>
    <row r="600" spans="1:7" ht="15">
      <c r="A600" s="76"/>
      <c r="B600" s="65"/>
      <c r="C600" s="87"/>
      <c r="D600" s="65"/>
      <c r="E600" s="62"/>
      <c r="F600" s="88"/>
      <c r="G600" s="65"/>
    </row>
    <row r="601" spans="1:7" ht="15">
      <c r="A601" s="76"/>
      <c r="B601" s="65"/>
      <c r="C601" s="87"/>
      <c r="D601" s="65"/>
      <c r="E601" s="62"/>
      <c r="F601" s="88"/>
      <c r="G601" s="65"/>
    </row>
    <row r="602" spans="1:7" ht="15">
      <c r="A602" s="76"/>
      <c r="B602" s="65"/>
      <c r="C602" s="87"/>
      <c r="D602" s="65"/>
      <c r="E602" s="62"/>
      <c r="F602" s="88"/>
      <c r="G602" s="65"/>
    </row>
    <row r="603" spans="1:7" ht="15">
      <c r="A603" s="76"/>
      <c r="B603" s="65"/>
      <c r="C603" s="87"/>
      <c r="D603" s="65"/>
      <c r="E603" s="62"/>
      <c r="F603" s="88"/>
      <c r="G603" s="65"/>
    </row>
    <row r="604" spans="1:7" ht="15">
      <c r="A604" s="76"/>
      <c r="B604" s="65"/>
      <c r="C604" s="87"/>
      <c r="D604" s="65"/>
      <c r="E604" s="62"/>
      <c r="F604" s="88"/>
      <c r="G604" s="65"/>
    </row>
    <row r="605" spans="1:7" ht="15">
      <c r="A605" s="76"/>
      <c r="B605" s="65"/>
      <c r="C605" s="87"/>
      <c r="D605" s="65"/>
      <c r="E605" s="62"/>
      <c r="F605" s="88"/>
      <c r="G605" s="65"/>
    </row>
    <row r="606" spans="1:7" ht="15">
      <c r="A606" s="76"/>
      <c r="B606" s="65"/>
      <c r="C606" s="87"/>
      <c r="D606" s="65"/>
      <c r="E606" s="62"/>
      <c r="F606" s="88"/>
      <c r="G606" s="65"/>
    </row>
    <row r="607" spans="1:7" ht="15">
      <c r="A607" s="76"/>
      <c r="B607" s="65"/>
      <c r="C607" s="87"/>
      <c r="D607" s="65"/>
      <c r="E607" s="62"/>
      <c r="F607" s="88"/>
      <c r="G607" s="65"/>
    </row>
    <row r="608" spans="1:7" ht="15">
      <c r="A608" s="76"/>
      <c r="B608" s="65"/>
      <c r="C608" s="87"/>
      <c r="D608" s="65"/>
      <c r="E608" s="62"/>
      <c r="F608" s="88"/>
      <c r="G608" s="65"/>
    </row>
    <row r="609" spans="1:7" ht="15">
      <c r="A609" s="76"/>
      <c r="B609" s="65"/>
      <c r="C609" s="87"/>
      <c r="D609" s="65"/>
      <c r="E609" s="62"/>
      <c r="F609" s="88"/>
      <c r="G609" s="65"/>
    </row>
    <row r="610" spans="1:7" ht="15">
      <c r="A610" s="76"/>
      <c r="B610" s="65"/>
      <c r="C610" s="87"/>
      <c r="D610" s="65"/>
      <c r="E610" s="62"/>
      <c r="F610" s="88"/>
      <c r="G610" s="65"/>
    </row>
    <row r="611" spans="1:7" ht="15">
      <c r="A611" s="76"/>
      <c r="B611" s="65"/>
      <c r="C611" s="87"/>
      <c r="D611" s="65"/>
      <c r="E611" s="62"/>
      <c r="F611" s="88"/>
      <c r="G611" s="65"/>
    </row>
    <row r="612" spans="1:7" ht="15">
      <c r="A612" s="76"/>
      <c r="B612" s="65"/>
      <c r="C612" s="87"/>
      <c r="D612" s="65"/>
      <c r="E612" s="62"/>
      <c r="F612" s="88"/>
      <c r="G612" s="65"/>
    </row>
    <row r="613" spans="1:7" ht="15">
      <c r="A613" s="76"/>
      <c r="B613" s="65"/>
      <c r="C613" s="87"/>
      <c r="D613" s="65"/>
      <c r="E613" s="62"/>
      <c r="F613" s="88"/>
      <c r="G613" s="65"/>
    </row>
    <row r="614" spans="1:7" ht="15">
      <c r="A614" s="76"/>
      <c r="B614" s="65"/>
      <c r="C614" s="87"/>
      <c r="D614" s="65"/>
      <c r="E614" s="62"/>
      <c r="F614" s="88"/>
      <c r="G614" s="65"/>
    </row>
    <row r="615" spans="1:7" ht="15">
      <c r="A615" s="76"/>
      <c r="B615" s="65"/>
      <c r="C615" s="87"/>
      <c r="D615" s="65"/>
      <c r="E615" s="62"/>
      <c r="F615" s="88"/>
      <c r="G615" s="65"/>
    </row>
    <row r="616" spans="1:7" ht="15">
      <c r="A616" s="76"/>
      <c r="B616" s="65"/>
      <c r="C616" s="87"/>
      <c r="D616" s="65"/>
      <c r="E616" s="62"/>
      <c r="F616" s="88"/>
      <c r="G616" s="65"/>
    </row>
    <row r="617" spans="1:7" ht="15">
      <c r="A617" s="76"/>
      <c r="B617" s="65"/>
      <c r="C617" s="87"/>
      <c r="D617" s="65"/>
      <c r="E617" s="62"/>
      <c r="F617" s="88"/>
      <c r="G617" s="65"/>
    </row>
    <row r="618" spans="1:7" ht="15">
      <c r="A618" s="76"/>
      <c r="B618" s="65"/>
      <c r="C618" s="87"/>
      <c r="D618" s="65"/>
      <c r="E618" s="62"/>
      <c r="F618" s="88"/>
      <c r="G618" s="65"/>
    </row>
    <row r="619" spans="1:7" ht="15">
      <c r="A619" s="76"/>
      <c r="B619" s="65"/>
      <c r="C619" s="87"/>
      <c r="D619" s="65"/>
      <c r="E619" s="62"/>
      <c r="F619" s="88"/>
      <c r="G619" s="65"/>
    </row>
    <row r="620" spans="1:7" ht="15">
      <c r="A620" s="76"/>
      <c r="B620" s="65"/>
      <c r="C620" s="87"/>
      <c r="D620" s="65"/>
      <c r="E620" s="62"/>
      <c r="F620" s="88"/>
      <c r="G620" s="65"/>
    </row>
    <row r="621" spans="1:7" ht="15">
      <c r="A621" s="76"/>
      <c r="B621" s="65"/>
      <c r="C621" s="87"/>
      <c r="D621" s="65"/>
      <c r="E621" s="62"/>
      <c r="F621" s="88"/>
      <c r="G621" s="65"/>
    </row>
    <row r="622" spans="1:7" ht="15">
      <c r="A622" s="76"/>
      <c r="B622" s="65"/>
      <c r="C622" s="87"/>
      <c r="D622" s="65"/>
      <c r="E622" s="62"/>
      <c r="F622" s="88"/>
      <c r="G622" s="65"/>
    </row>
    <row r="623" spans="1:7" ht="15">
      <c r="A623" s="76"/>
      <c r="B623" s="65"/>
      <c r="C623" s="87"/>
      <c r="D623" s="65"/>
      <c r="E623" s="62"/>
      <c r="F623" s="88"/>
      <c r="G623" s="65"/>
    </row>
    <row r="624" spans="1:7" ht="15">
      <c r="A624" s="76"/>
      <c r="B624" s="65"/>
      <c r="C624" s="87"/>
      <c r="D624" s="65"/>
      <c r="E624" s="62"/>
      <c r="F624" s="88"/>
      <c r="G624" s="65"/>
    </row>
    <row r="625" spans="1:7" ht="15">
      <c r="A625" s="76"/>
      <c r="B625" s="65"/>
      <c r="C625" s="87"/>
      <c r="D625" s="65"/>
      <c r="E625" s="62"/>
      <c r="F625" s="88"/>
      <c r="G625" s="65"/>
    </row>
    <row r="626" spans="1:7" ht="15">
      <c r="A626" s="76"/>
      <c r="B626" s="65"/>
      <c r="C626" s="87"/>
      <c r="D626" s="65"/>
      <c r="E626" s="62"/>
      <c r="F626" s="88"/>
      <c r="G626" s="65"/>
    </row>
    <row r="627" spans="1:7" ht="15">
      <c r="A627" s="76"/>
      <c r="B627" s="65"/>
      <c r="C627" s="87"/>
      <c r="D627" s="65"/>
      <c r="E627" s="62"/>
      <c r="F627" s="88"/>
      <c r="G627" s="65"/>
    </row>
    <row r="628" spans="1:7" ht="15">
      <c r="A628" s="76"/>
      <c r="B628" s="65"/>
      <c r="C628" s="87"/>
      <c r="D628" s="65"/>
      <c r="E628" s="62"/>
      <c r="F628" s="88"/>
      <c r="G628" s="65"/>
    </row>
    <row r="629" spans="1:7" ht="15">
      <c r="A629" s="76"/>
      <c r="B629" s="65"/>
      <c r="C629" s="87"/>
      <c r="D629" s="65"/>
      <c r="E629" s="62"/>
      <c r="F629" s="88"/>
      <c r="G629" s="65"/>
    </row>
    <row r="630" spans="1:7" ht="15">
      <c r="A630" s="76"/>
      <c r="B630" s="65"/>
      <c r="C630" s="87"/>
      <c r="D630" s="65"/>
      <c r="E630" s="62"/>
      <c r="F630" s="88"/>
      <c r="G630" s="65"/>
    </row>
    <row r="631" spans="1:7" ht="15">
      <c r="A631" s="76"/>
      <c r="B631" s="65"/>
      <c r="C631" s="87"/>
      <c r="D631" s="65"/>
      <c r="E631" s="62"/>
      <c r="F631" s="88"/>
      <c r="G631" s="65"/>
    </row>
    <row r="632" spans="1:7" ht="15">
      <c r="A632" s="76"/>
      <c r="B632" s="65"/>
      <c r="C632" s="87"/>
      <c r="D632" s="65"/>
      <c r="E632" s="62"/>
      <c r="F632" s="88"/>
      <c r="G632" s="65"/>
    </row>
    <row r="633" spans="1:7" ht="15">
      <c r="A633" s="76"/>
      <c r="B633" s="65"/>
      <c r="C633" s="87"/>
      <c r="D633" s="65"/>
      <c r="E633" s="62"/>
      <c r="F633" s="88"/>
      <c r="G633" s="65"/>
    </row>
    <row r="634" spans="1:7" ht="15">
      <c r="A634" s="76"/>
      <c r="B634" s="65"/>
      <c r="C634" s="87"/>
      <c r="D634" s="65"/>
      <c r="E634" s="62"/>
      <c r="F634" s="88"/>
      <c r="G634" s="65"/>
    </row>
    <row r="635" spans="1:7" ht="15">
      <c r="A635" s="76"/>
      <c r="B635" s="65"/>
      <c r="C635" s="87"/>
      <c r="D635" s="65"/>
      <c r="E635" s="62"/>
      <c r="F635" s="88"/>
      <c r="G635" s="65"/>
    </row>
    <row r="636" spans="1:7" ht="15">
      <c r="A636" s="76"/>
      <c r="B636" s="65"/>
      <c r="C636" s="87"/>
      <c r="D636" s="65"/>
      <c r="E636" s="62"/>
      <c r="F636" s="88"/>
      <c r="G636" s="65"/>
    </row>
    <row r="637" spans="1:7" ht="15">
      <c r="A637" s="76"/>
      <c r="B637" s="65"/>
      <c r="C637" s="87"/>
      <c r="D637" s="65"/>
      <c r="E637" s="62"/>
      <c r="F637" s="88"/>
      <c r="G637" s="65"/>
    </row>
    <row r="638" spans="1:7" ht="15">
      <c r="A638" s="76"/>
      <c r="B638" s="65"/>
      <c r="C638" s="87"/>
      <c r="D638" s="65"/>
      <c r="E638" s="62"/>
      <c r="F638" s="88"/>
      <c r="G638" s="65"/>
    </row>
    <row r="639" spans="1:7" ht="15">
      <c r="A639" s="76"/>
      <c r="B639" s="65"/>
      <c r="C639" s="87"/>
      <c r="D639" s="65"/>
      <c r="E639" s="62"/>
      <c r="F639" s="88"/>
      <c r="G639" s="65"/>
    </row>
    <row r="640" spans="1:7" ht="15">
      <c r="A640" s="76"/>
      <c r="B640" s="65"/>
      <c r="C640" s="87"/>
      <c r="D640" s="65"/>
      <c r="E640" s="62"/>
      <c r="F640" s="88"/>
      <c r="G640" s="65"/>
    </row>
    <row r="641" spans="1:7" ht="15">
      <c r="A641" s="76"/>
      <c r="B641" s="65"/>
      <c r="C641" s="87"/>
      <c r="D641" s="65"/>
      <c r="E641" s="62"/>
      <c r="F641" s="88"/>
      <c r="G641" s="65"/>
    </row>
    <row r="642" spans="1:7" ht="15">
      <c r="A642" s="76"/>
      <c r="B642" s="65"/>
      <c r="C642" s="87"/>
      <c r="D642" s="65"/>
      <c r="E642" s="62"/>
      <c r="F642" s="88"/>
      <c r="G642" s="65"/>
    </row>
    <row r="643" spans="1:7" ht="15">
      <c r="A643" s="76"/>
      <c r="B643" s="65"/>
      <c r="C643" s="87"/>
      <c r="D643" s="65"/>
      <c r="E643" s="62"/>
      <c r="F643" s="88"/>
      <c r="G643" s="65"/>
    </row>
    <row r="644" spans="1:7" ht="15">
      <c r="A644" s="76"/>
      <c r="B644" s="65"/>
      <c r="C644" s="87"/>
      <c r="D644" s="65"/>
      <c r="E644" s="62"/>
      <c r="F644" s="88"/>
      <c r="G644" s="65"/>
    </row>
    <row r="645" spans="1:7" ht="15">
      <c r="A645" s="76"/>
      <c r="B645" s="65"/>
      <c r="C645" s="87"/>
      <c r="D645" s="65"/>
      <c r="E645" s="62"/>
      <c r="F645" s="88"/>
      <c r="G645" s="65"/>
    </row>
    <row r="646" spans="1:7" ht="15">
      <c r="A646" s="76"/>
      <c r="B646" s="65"/>
      <c r="C646" s="87"/>
      <c r="D646" s="65"/>
      <c r="E646" s="62"/>
      <c r="F646" s="88"/>
      <c r="G646" s="65"/>
    </row>
    <row r="647" spans="1:7" ht="15">
      <c r="A647" s="76"/>
      <c r="B647" s="65"/>
      <c r="C647" s="87"/>
      <c r="D647" s="65"/>
      <c r="E647" s="62"/>
      <c r="F647" s="88"/>
      <c r="G647" s="65"/>
    </row>
    <row r="648" spans="1:7" ht="15">
      <c r="A648" s="76"/>
      <c r="B648" s="65"/>
      <c r="C648" s="87"/>
      <c r="D648" s="65"/>
      <c r="E648" s="62"/>
      <c r="F648" s="88"/>
      <c r="G648" s="65"/>
    </row>
    <row r="649" spans="1:7" ht="15">
      <c r="A649" s="76"/>
      <c r="B649" s="65"/>
      <c r="C649" s="87"/>
      <c r="D649" s="65"/>
      <c r="E649" s="62"/>
      <c r="F649" s="88"/>
      <c r="G649" s="65"/>
    </row>
    <row r="650" spans="1:7" ht="15">
      <c r="A650" s="76"/>
      <c r="B650" s="65"/>
      <c r="C650" s="87"/>
      <c r="D650" s="65"/>
      <c r="E650" s="62"/>
      <c r="F650" s="88"/>
      <c r="G650" s="65"/>
    </row>
    <row r="651" spans="1:7" ht="15">
      <c r="A651" s="76"/>
      <c r="B651" s="65"/>
      <c r="C651" s="87"/>
      <c r="D651" s="65"/>
      <c r="E651" s="62"/>
      <c r="F651" s="88"/>
      <c r="G651" s="65"/>
    </row>
    <row r="652" spans="1:7" ht="15">
      <c r="A652" s="76"/>
      <c r="B652" s="65"/>
      <c r="C652" s="87"/>
      <c r="D652" s="65"/>
      <c r="E652" s="62"/>
      <c r="F652" s="88"/>
      <c r="G652" s="65"/>
    </row>
    <row r="653" spans="1:7" ht="15">
      <c r="A653" s="76"/>
      <c r="B653" s="65"/>
      <c r="C653" s="87"/>
      <c r="D653" s="65"/>
      <c r="E653" s="62"/>
      <c r="F653" s="88"/>
      <c r="G653" s="65"/>
    </row>
    <row r="654" spans="1:7" ht="15">
      <c r="A654" s="76"/>
      <c r="B654" s="65"/>
      <c r="C654" s="87"/>
      <c r="D654" s="65"/>
      <c r="E654" s="62"/>
      <c r="F654" s="88"/>
      <c r="G654" s="65"/>
    </row>
    <row r="655" spans="1:7" ht="15">
      <c r="A655" s="76"/>
      <c r="B655" s="65"/>
      <c r="C655" s="87"/>
      <c r="D655" s="65"/>
      <c r="E655" s="62"/>
      <c r="F655" s="88"/>
      <c r="G655" s="65"/>
    </row>
    <row r="656" spans="1:7" ht="15">
      <c r="A656" s="76"/>
      <c r="B656" s="65"/>
      <c r="C656" s="87"/>
      <c r="D656" s="65"/>
      <c r="E656" s="62"/>
      <c r="F656" s="88"/>
      <c r="G656" s="65"/>
    </row>
    <row r="657" spans="1:7" ht="15">
      <c r="A657" s="76"/>
      <c r="B657" s="65"/>
      <c r="C657" s="87"/>
      <c r="D657" s="65"/>
      <c r="E657" s="62"/>
      <c r="F657" s="88"/>
      <c r="G657" s="65"/>
    </row>
    <row r="658" spans="1:7" ht="15">
      <c r="A658" s="76"/>
      <c r="B658" s="65"/>
      <c r="C658" s="87"/>
      <c r="D658" s="65"/>
      <c r="E658" s="62"/>
      <c r="F658" s="88"/>
      <c r="G658" s="65"/>
    </row>
    <row r="659" spans="1:7" ht="15">
      <c r="A659" s="76"/>
      <c r="B659" s="65"/>
      <c r="C659" s="87"/>
      <c r="D659" s="65"/>
      <c r="E659" s="62"/>
      <c r="F659" s="88"/>
      <c r="G659" s="65"/>
    </row>
    <row r="660" spans="1:7" ht="15">
      <c r="A660" s="76"/>
      <c r="B660" s="65"/>
      <c r="C660" s="87"/>
      <c r="D660" s="65"/>
      <c r="E660" s="62"/>
      <c r="F660" s="88"/>
      <c r="G660" s="65"/>
    </row>
    <row r="661" spans="1:7" ht="15">
      <c r="A661" s="76"/>
      <c r="B661" s="65"/>
      <c r="C661" s="87"/>
      <c r="D661" s="65"/>
      <c r="E661" s="62"/>
      <c r="F661" s="88"/>
      <c r="G661" s="65"/>
    </row>
    <row r="662" spans="1:7" ht="15">
      <c r="A662" s="76"/>
      <c r="B662" s="65"/>
      <c r="C662" s="87"/>
      <c r="D662" s="65"/>
      <c r="E662" s="62"/>
      <c r="F662" s="88"/>
      <c r="G662" s="65"/>
    </row>
    <row r="663" spans="1:7" ht="15">
      <c r="A663" s="76"/>
      <c r="B663" s="65"/>
      <c r="C663" s="87"/>
      <c r="D663" s="65"/>
      <c r="E663" s="62"/>
      <c r="F663" s="88"/>
      <c r="G663" s="65"/>
    </row>
    <row r="664" spans="1:7" ht="15">
      <c r="A664" s="76"/>
      <c r="B664" s="65"/>
      <c r="C664" s="87"/>
      <c r="D664" s="65"/>
      <c r="E664" s="62"/>
      <c r="F664" s="88"/>
      <c r="G664" s="65"/>
    </row>
    <row r="665" spans="1:7" ht="15">
      <c r="A665" s="76"/>
      <c r="B665" s="65"/>
      <c r="C665" s="87"/>
      <c r="D665" s="65"/>
      <c r="E665" s="62"/>
      <c r="F665" s="88"/>
      <c r="G665" s="65"/>
    </row>
    <row r="666" spans="1:7" ht="15">
      <c r="A666" s="76"/>
      <c r="B666" s="65"/>
      <c r="C666" s="87"/>
      <c r="D666" s="65"/>
      <c r="E666" s="62"/>
      <c r="F666" s="88"/>
      <c r="G666" s="65"/>
    </row>
    <row r="667" spans="1:7" ht="15">
      <c r="A667" s="76"/>
      <c r="B667" s="65"/>
      <c r="C667" s="87"/>
      <c r="D667" s="65"/>
      <c r="E667" s="62"/>
      <c r="F667" s="88"/>
      <c r="G667" s="65"/>
    </row>
    <row r="668" spans="1:7" ht="15">
      <c r="A668" s="76"/>
      <c r="B668" s="65"/>
      <c r="C668" s="87"/>
      <c r="D668" s="65"/>
      <c r="E668" s="62"/>
      <c r="F668" s="88"/>
      <c r="G668" s="65"/>
    </row>
    <row r="669" spans="1:7" ht="15">
      <c r="A669" s="76"/>
      <c r="B669" s="65"/>
      <c r="C669" s="87"/>
      <c r="D669" s="65"/>
      <c r="E669" s="62"/>
      <c r="F669" s="88"/>
      <c r="G669" s="65"/>
    </row>
    <row r="670" spans="1:7" ht="15">
      <c r="A670" s="76"/>
      <c r="B670" s="65"/>
      <c r="C670" s="87"/>
      <c r="D670" s="65"/>
      <c r="E670" s="62"/>
      <c r="F670" s="88"/>
      <c r="G670" s="65"/>
    </row>
    <row r="671" spans="1:7" ht="15">
      <c r="A671" s="76"/>
      <c r="B671" s="65"/>
      <c r="C671" s="87"/>
      <c r="D671" s="65"/>
      <c r="E671" s="62"/>
      <c r="F671" s="88"/>
      <c r="G671" s="65"/>
    </row>
    <row r="672" spans="1:7" ht="15">
      <c r="A672" s="76"/>
      <c r="B672" s="65"/>
      <c r="C672" s="87"/>
      <c r="D672" s="65"/>
      <c r="E672" s="62"/>
      <c r="F672" s="88"/>
      <c r="G672" s="65"/>
    </row>
    <row r="673" spans="1:7" ht="15">
      <c r="A673" s="76"/>
      <c r="B673" s="65"/>
      <c r="C673" s="87"/>
      <c r="D673" s="65"/>
      <c r="E673" s="62"/>
      <c r="F673" s="88"/>
      <c r="G673" s="65"/>
    </row>
    <row r="674" spans="1:7" ht="15">
      <c r="A674" s="76"/>
      <c r="B674" s="65"/>
      <c r="C674" s="87"/>
      <c r="D674" s="65"/>
      <c r="E674" s="62"/>
      <c r="F674" s="88"/>
      <c r="G674" s="65"/>
    </row>
    <row r="675" spans="1:7" ht="15">
      <c r="A675" s="76"/>
      <c r="B675" s="65"/>
      <c r="C675" s="87"/>
      <c r="D675" s="65"/>
      <c r="E675" s="62"/>
      <c r="F675" s="88"/>
      <c r="G675" s="65"/>
    </row>
    <row r="676" spans="1:7" ht="15">
      <c r="A676" s="76"/>
      <c r="B676" s="65"/>
      <c r="C676" s="87"/>
      <c r="D676" s="65"/>
      <c r="E676" s="62"/>
      <c r="F676" s="88"/>
      <c r="G676" s="65"/>
    </row>
    <row r="677" spans="1:7" ht="15">
      <c r="A677" s="76"/>
      <c r="B677" s="65"/>
      <c r="C677" s="87"/>
      <c r="D677" s="65"/>
      <c r="E677" s="62"/>
      <c r="F677" s="88"/>
      <c r="G677" s="65"/>
    </row>
    <row r="678" spans="1:7" ht="15">
      <c r="A678" s="76"/>
      <c r="B678" s="65"/>
      <c r="C678" s="87"/>
      <c r="D678" s="65"/>
      <c r="E678" s="62"/>
      <c r="F678" s="88"/>
      <c r="G678" s="65"/>
    </row>
    <row r="679" spans="1:7" ht="15">
      <c r="A679" s="76"/>
      <c r="B679" s="65"/>
      <c r="C679" s="87"/>
      <c r="D679" s="65"/>
      <c r="E679" s="62"/>
      <c r="F679" s="88"/>
      <c r="G679" s="65"/>
    </row>
    <row r="680" spans="1:7" ht="15">
      <c r="A680" s="76"/>
      <c r="B680" s="65"/>
      <c r="C680" s="87"/>
      <c r="D680" s="65"/>
      <c r="E680" s="62"/>
      <c r="F680" s="88"/>
      <c r="G680" s="65"/>
    </row>
    <row r="681" spans="1:7" ht="15">
      <c r="A681" s="76"/>
      <c r="B681" s="65"/>
      <c r="C681" s="87"/>
      <c r="D681" s="65"/>
      <c r="E681" s="62"/>
      <c r="F681" s="88"/>
      <c r="G681" s="65"/>
    </row>
    <row r="682" spans="1:7" ht="15">
      <c r="A682" s="76"/>
      <c r="B682" s="65"/>
      <c r="C682" s="87"/>
      <c r="D682" s="65"/>
      <c r="E682" s="62"/>
      <c r="F682" s="88"/>
      <c r="G682" s="65"/>
    </row>
    <row r="683" spans="1:7" ht="15">
      <c r="A683" s="76"/>
      <c r="B683" s="65"/>
      <c r="C683" s="87"/>
      <c r="D683" s="65"/>
      <c r="E683" s="62"/>
      <c r="F683" s="88"/>
      <c r="G683" s="65"/>
    </row>
    <row r="684" spans="1:7" ht="15">
      <c r="A684" s="76"/>
      <c r="B684" s="65"/>
      <c r="C684" s="87"/>
      <c r="D684" s="65"/>
      <c r="E684" s="62"/>
      <c r="F684" s="88"/>
      <c r="G684" s="65"/>
    </row>
    <row r="685" spans="1:7" ht="15">
      <c r="A685" s="76"/>
      <c r="B685" s="65"/>
      <c r="C685" s="87"/>
      <c r="D685" s="65"/>
      <c r="E685" s="62"/>
      <c r="F685" s="88"/>
      <c r="G685" s="65"/>
    </row>
    <row r="686" spans="1:7" ht="15">
      <c r="A686" s="76"/>
      <c r="B686" s="65"/>
      <c r="C686" s="87"/>
      <c r="D686" s="65"/>
      <c r="E686" s="62"/>
      <c r="F686" s="88"/>
      <c r="G686" s="65"/>
    </row>
    <row r="687" spans="1:7" ht="15">
      <c r="A687" s="76"/>
      <c r="B687" s="65"/>
      <c r="C687" s="87"/>
      <c r="D687" s="65"/>
      <c r="E687" s="62"/>
      <c r="F687" s="88"/>
      <c r="G687" s="65"/>
    </row>
    <row r="688" spans="1:7" ht="15">
      <c r="A688" s="76"/>
      <c r="B688" s="65"/>
      <c r="C688" s="87"/>
      <c r="D688" s="65"/>
      <c r="E688" s="62"/>
      <c r="F688" s="88"/>
      <c r="G688" s="65"/>
    </row>
    <row r="689" spans="1:7" ht="15">
      <c r="A689" s="76"/>
      <c r="B689" s="65"/>
      <c r="C689" s="87"/>
      <c r="D689" s="65"/>
      <c r="E689" s="62"/>
      <c r="F689" s="88"/>
      <c r="G689" s="65"/>
    </row>
    <row r="690" spans="1:7" ht="15">
      <c r="A690" s="76"/>
      <c r="B690" s="65"/>
      <c r="C690" s="87"/>
      <c r="D690" s="65"/>
      <c r="E690" s="62"/>
      <c r="F690" s="88"/>
      <c r="G690" s="65"/>
    </row>
    <row r="691" spans="1:7" ht="15">
      <c r="A691" s="76"/>
      <c r="B691" s="65"/>
      <c r="C691" s="87"/>
      <c r="D691" s="65"/>
      <c r="E691" s="62"/>
      <c r="F691" s="88"/>
      <c r="G691" s="65"/>
    </row>
    <row r="692" spans="1:7" ht="15">
      <c r="A692" s="76"/>
      <c r="B692" s="65"/>
      <c r="C692" s="87"/>
      <c r="D692" s="65"/>
      <c r="E692" s="62"/>
      <c r="F692" s="88"/>
      <c r="G692" s="65"/>
    </row>
    <row r="693" spans="1:7" ht="15">
      <c r="A693" s="76"/>
      <c r="B693" s="65"/>
      <c r="C693" s="87"/>
      <c r="D693" s="65"/>
      <c r="E693" s="62"/>
      <c r="F693" s="88"/>
      <c r="G693" s="65"/>
    </row>
    <row r="694" spans="1:7" ht="15">
      <c r="A694" s="76"/>
      <c r="B694" s="65"/>
      <c r="C694" s="87"/>
      <c r="D694" s="65"/>
      <c r="E694" s="62"/>
      <c r="F694" s="88"/>
      <c r="G694" s="65"/>
    </row>
    <row r="695" spans="1:7" ht="15">
      <c r="A695" s="76"/>
      <c r="B695" s="65"/>
      <c r="C695" s="87"/>
      <c r="D695" s="65"/>
      <c r="E695" s="62"/>
      <c r="F695" s="88"/>
      <c r="G695" s="65"/>
    </row>
    <row r="696" spans="1:7" ht="15">
      <c r="A696" s="76"/>
      <c r="B696" s="65"/>
      <c r="C696" s="87"/>
      <c r="D696" s="65"/>
      <c r="E696" s="62"/>
      <c r="F696" s="88"/>
      <c r="G696" s="65"/>
    </row>
    <row r="697" spans="1:7" ht="15">
      <c r="A697" s="76"/>
      <c r="B697" s="65"/>
      <c r="C697" s="87"/>
      <c r="D697" s="65"/>
      <c r="E697" s="62"/>
      <c r="F697" s="88"/>
      <c r="G697" s="65"/>
    </row>
    <row r="698" spans="1:7" ht="15">
      <c r="A698" s="76"/>
      <c r="B698" s="65"/>
      <c r="C698" s="87"/>
      <c r="D698" s="65"/>
      <c r="E698" s="62"/>
      <c r="F698" s="88"/>
      <c r="G698" s="65"/>
    </row>
    <row r="699" spans="1:7" ht="15">
      <c r="A699" s="76"/>
      <c r="B699" s="65"/>
      <c r="C699" s="87"/>
      <c r="D699" s="65"/>
      <c r="E699" s="62"/>
      <c r="F699" s="88"/>
      <c r="G699" s="65"/>
    </row>
    <row r="700" spans="1:7" ht="15">
      <c r="A700" s="76"/>
      <c r="B700" s="65"/>
      <c r="C700" s="87"/>
      <c r="D700" s="65"/>
      <c r="E700" s="62"/>
      <c r="F700" s="88"/>
      <c r="G700" s="65"/>
    </row>
    <row r="701" spans="1:7" ht="15">
      <c r="A701" s="76"/>
      <c r="B701" s="65"/>
      <c r="C701" s="87"/>
      <c r="D701" s="65"/>
      <c r="E701" s="62"/>
      <c r="F701" s="88"/>
      <c r="G701" s="65"/>
    </row>
    <row r="702" spans="1:7" ht="15">
      <c r="A702" s="76"/>
      <c r="B702" s="65"/>
      <c r="C702" s="87"/>
      <c r="D702" s="65"/>
      <c r="E702" s="62"/>
      <c r="F702" s="88"/>
      <c r="G702" s="65"/>
    </row>
    <row r="703" spans="1:7" ht="15">
      <c r="A703" s="76"/>
      <c r="B703" s="65"/>
      <c r="C703" s="87"/>
      <c r="D703" s="65"/>
      <c r="E703" s="62"/>
      <c r="F703" s="88"/>
      <c r="G703" s="65"/>
    </row>
    <row r="704" spans="1:7" ht="15">
      <c r="A704" s="76"/>
      <c r="B704" s="65"/>
      <c r="C704" s="87"/>
      <c r="D704" s="65"/>
      <c r="E704" s="62"/>
      <c r="F704" s="88"/>
      <c r="G704" s="65"/>
    </row>
    <row r="705" spans="1:7" ht="15">
      <c r="A705" s="76"/>
      <c r="B705" s="65"/>
      <c r="C705" s="87"/>
      <c r="D705" s="65"/>
      <c r="E705" s="62"/>
      <c r="F705" s="88"/>
      <c r="G705" s="65"/>
    </row>
    <row r="706" spans="1:7" ht="15">
      <c r="A706" s="76"/>
      <c r="B706" s="65"/>
      <c r="C706" s="87"/>
      <c r="D706" s="65"/>
      <c r="E706" s="62"/>
      <c r="F706" s="88"/>
      <c r="G706" s="65"/>
    </row>
    <row r="707" spans="1:7" ht="15">
      <c r="A707" s="76"/>
      <c r="B707" s="65"/>
      <c r="C707" s="87"/>
      <c r="D707" s="65"/>
      <c r="E707" s="62"/>
      <c r="F707" s="88"/>
      <c r="G707" s="65"/>
    </row>
    <row r="708" spans="1:7" ht="15">
      <c r="A708" s="76"/>
      <c r="B708" s="65"/>
      <c r="C708" s="87"/>
      <c r="D708" s="65"/>
      <c r="E708" s="62"/>
      <c r="F708" s="88"/>
      <c r="G708" s="65"/>
    </row>
    <row r="709" spans="1:7" ht="15">
      <c r="A709" s="76"/>
      <c r="B709" s="65"/>
      <c r="C709" s="87"/>
      <c r="D709" s="65"/>
      <c r="E709" s="62"/>
      <c r="F709" s="88"/>
      <c r="G709" s="65"/>
    </row>
    <row r="710" spans="1:7" ht="15">
      <c r="A710" s="76"/>
      <c r="B710" s="65"/>
      <c r="C710" s="87"/>
      <c r="D710" s="65"/>
      <c r="E710" s="62"/>
      <c r="F710" s="88"/>
      <c r="G710" s="65"/>
    </row>
    <row r="711" spans="1:7" ht="15">
      <c r="A711" s="76"/>
      <c r="B711" s="65"/>
      <c r="C711" s="87"/>
      <c r="D711" s="65"/>
      <c r="E711" s="62"/>
      <c r="F711" s="88"/>
      <c r="G711" s="65"/>
    </row>
    <row r="712" spans="1:7" ht="15">
      <c r="A712" s="76"/>
      <c r="B712" s="65"/>
      <c r="C712" s="87"/>
      <c r="D712" s="65"/>
      <c r="E712" s="62"/>
      <c r="F712" s="88"/>
      <c r="G712" s="65"/>
    </row>
    <row r="713" spans="1:7" ht="15">
      <c r="A713" s="76"/>
      <c r="B713" s="65"/>
      <c r="C713" s="87"/>
      <c r="D713" s="65"/>
      <c r="E713" s="62"/>
      <c r="F713" s="88"/>
      <c r="G713" s="65"/>
    </row>
    <row r="714" spans="1:7" ht="15">
      <c r="A714" s="76"/>
      <c r="B714" s="65"/>
      <c r="C714" s="87"/>
      <c r="D714" s="65"/>
      <c r="E714" s="62"/>
      <c r="F714" s="88"/>
      <c r="G714" s="65"/>
    </row>
    <row r="715" spans="1:7" ht="15">
      <c r="A715" s="76"/>
      <c r="B715" s="65"/>
      <c r="C715" s="87"/>
      <c r="D715" s="65"/>
      <c r="E715" s="62"/>
      <c r="F715" s="88"/>
      <c r="G715" s="65"/>
    </row>
    <row r="716" spans="1:7" ht="15">
      <c r="A716" s="76"/>
      <c r="B716" s="65"/>
      <c r="C716" s="87"/>
      <c r="D716" s="65"/>
      <c r="E716" s="62"/>
      <c r="F716" s="88"/>
      <c r="G716" s="65"/>
    </row>
    <row r="717" spans="1:7" ht="15">
      <c r="A717" s="76"/>
      <c r="B717" s="65"/>
      <c r="C717" s="87"/>
      <c r="D717" s="65"/>
      <c r="E717" s="62"/>
      <c r="F717" s="88"/>
      <c r="G717" s="65"/>
    </row>
    <row r="718" spans="1:7" ht="15">
      <c r="A718" s="76"/>
      <c r="B718" s="65"/>
      <c r="C718" s="87"/>
      <c r="D718" s="65"/>
      <c r="E718" s="62"/>
      <c r="F718" s="88"/>
      <c r="G718" s="65"/>
    </row>
    <row r="719" spans="1:7" ht="15">
      <c r="A719" s="76"/>
      <c r="B719" s="65"/>
      <c r="C719" s="87"/>
      <c r="D719" s="65"/>
      <c r="E719" s="62"/>
      <c r="F719" s="88"/>
      <c r="G719" s="65"/>
    </row>
    <row r="720" spans="1:7" ht="15">
      <c r="A720" s="76"/>
      <c r="B720" s="65"/>
      <c r="C720" s="87"/>
      <c r="D720" s="65"/>
      <c r="E720" s="62"/>
      <c r="F720" s="88"/>
      <c r="G720" s="65"/>
    </row>
    <row r="721" spans="1:7" ht="15">
      <c r="A721" s="76"/>
      <c r="B721" s="65"/>
      <c r="C721" s="87"/>
      <c r="D721" s="65"/>
      <c r="E721" s="62"/>
      <c r="F721" s="88"/>
      <c r="G721" s="65"/>
    </row>
    <row r="722" spans="1:7" ht="15">
      <c r="A722" s="76"/>
      <c r="B722" s="65"/>
      <c r="C722" s="87"/>
      <c r="D722" s="65"/>
      <c r="E722" s="62"/>
      <c r="F722" s="88"/>
      <c r="G722" s="65"/>
    </row>
    <row r="723" spans="1:7" ht="15">
      <c r="A723" s="76"/>
      <c r="B723" s="65"/>
      <c r="C723" s="87"/>
      <c r="D723" s="65"/>
      <c r="E723" s="62"/>
      <c r="F723" s="88"/>
      <c r="G723" s="65"/>
    </row>
    <row r="724" spans="1:7" ht="15">
      <c r="A724" s="76"/>
      <c r="B724" s="65"/>
      <c r="C724" s="87"/>
      <c r="D724" s="65"/>
      <c r="E724" s="62"/>
      <c r="F724" s="88"/>
      <c r="G724" s="65"/>
    </row>
    <row r="725" spans="1:7" ht="15">
      <c r="A725" s="76"/>
      <c r="B725" s="65"/>
      <c r="C725" s="87"/>
      <c r="D725" s="65"/>
      <c r="E725" s="62"/>
      <c r="F725" s="88"/>
      <c r="G725" s="65"/>
    </row>
    <row r="726" spans="1:7" ht="15">
      <c r="A726" s="76"/>
      <c r="B726" s="65"/>
      <c r="C726" s="87"/>
      <c r="D726" s="65"/>
      <c r="E726" s="62"/>
      <c r="F726" s="88"/>
      <c r="G726" s="65"/>
    </row>
    <row r="727" spans="1:7" ht="15">
      <c r="A727" s="76"/>
      <c r="B727" s="65"/>
      <c r="C727" s="87"/>
      <c r="D727" s="65"/>
      <c r="E727" s="62"/>
      <c r="F727" s="88"/>
      <c r="G727" s="65"/>
    </row>
    <row r="728" spans="1:7" ht="15">
      <c r="A728" s="76"/>
      <c r="B728" s="65"/>
      <c r="C728" s="87"/>
      <c r="D728" s="65"/>
      <c r="E728" s="62"/>
      <c r="F728" s="88"/>
      <c r="G728" s="65"/>
    </row>
    <row r="729" spans="1:7" ht="15">
      <c r="A729" s="76"/>
      <c r="B729" s="65"/>
      <c r="C729" s="87"/>
      <c r="D729" s="65"/>
      <c r="E729" s="62"/>
      <c r="F729" s="88"/>
      <c r="G729" s="65"/>
    </row>
    <row r="730" spans="1:7" ht="15">
      <c r="A730" s="76"/>
      <c r="B730" s="65"/>
      <c r="C730" s="87"/>
      <c r="D730" s="65"/>
      <c r="E730" s="62"/>
      <c r="F730" s="88"/>
      <c r="G730" s="65"/>
    </row>
    <row r="731" spans="1:7" ht="15">
      <c r="A731" s="76"/>
      <c r="B731" s="65"/>
      <c r="C731" s="87"/>
      <c r="D731" s="65"/>
      <c r="E731" s="62"/>
      <c r="F731" s="88"/>
      <c r="G731" s="65"/>
    </row>
    <row r="732" spans="1:7" ht="15">
      <c r="A732" s="76"/>
      <c r="B732" s="65"/>
      <c r="C732" s="87"/>
      <c r="D732" s="65"/>
      <c r="E732" s="62"/>
      <c r="F732" s="88"/>
      <c r="G732" s="65"/>
    </row>
    <row r="733" spans="1:7" ht="15">
      <c r="A733" s="76"/>
      <c r="B733" s="65"/>
      <c r="C733" s="87"/>
      <c r="D733" s="65"/>
      <c r="E733" s="62"/>
      <c r="F733" s="88"/>
      <c r="G733" s="65"/>
    </row>
    <row r="734" spans="1:7" ht="15">
      <c r="A734" s="76"/>
      <c r="B734" s="65"/>
      <c r="C734" s="87"/>
      <c r="D734" s="65"/>
      <c r="E734" s="62"/>
      <c r="F734" s="88"/>
      <c r="G734" s="65"/>
    </row>
    <row r="735" spans="1:7" ht="15">
      <c r="A735" s="76"/>
      <c r="B735" s="65"/>
      <c r="C735" s="87"/>
      <c r="D735" s="65"/>
      <c r="E735" s="62"/>
      <c r="F735" s="88"/>
      <c r="G735" s="65"/>
    </row>
    <row r="736" spans="1:7" ht="15">
      <c r="A736" s="76"/>
      <c r="B736" s="65"/>
      <c r="C736" s="87"/>
      <c r="D736" s="65"/>
      <c r="E736" s="62"/>
      <c r="F736" s="88"/>
      <c r="G736" s="65"/>
    </row>
    <row r="737" spans="1:7" ht="15">
      <c r="A737" s="76"/>
      <c r="B737" s="65"/>
      <c r="C737" s="87"/>
      <c r="D737" s="65"/>
      <c r="E737" s="62"/>
      <c r="F737" s="88"/>
      <c r="G737" s="65"/>
    </row>
    <row r="738" spans="1:7" ht="15">
      <c r="A738" s="76"/>
      <c r="B738" s="65"/>
      <c r="C738" s="87"/>
      <c r="D738" s="65"/>
      <c r="E738" s="62"/>
      <c r="F738" s="88"/>
      <c r="G738" s="65"/>
    </row>
    <row r="739" spans="1:7" ht="15">
      <c r="A739" s="76"/>
      <c r="B739" s="65"/>
      <c r="C739" s="87"/>
      <c r="D739" s="65"/>
      <c r="E739" s="62"/>
      <c r="F739" s="88"/>
      <c r="G739" s="65"/>
    </row>
    <row r="740" spans="1:7" ht="15">
      <c r="A740" s="76"/>
      <c r="B740" s="65"/>
      <c r="C740" s="87"/>
      <c r="D740" s="65"/>
      <c r="E740" s="62"/>
      <c r="F740" s="88"/>
      <c r="G740" s="65"/>
    </row>
    <row r="741" spans="1:7" ht="15">
      <c r="A741" s="76"/>
      <c r="B741" s="65"/>
      <c r="C741" s="87"/>
      <c r="D741" s="65"/>
      <c r="E741" s="62"/>
      <c r="F741" s="88"/>
      <c r="G741" s="65"/>
    </row>
    <row r="742" spans="1:7" ht="15">
      <c r="A742" s="76"/>
      <c r="B742" s="65"/>
      <c r="C742" s="87"/>
      <c r="D742" s="65"/>
      <c r="E742" s="62"/>
      <c r="F742" s="88"/>
      <c r="G742" s="65"/>
    </row>
    <row r="743" spans="1:7" ht="15">
      <c r="A743" s="76"/>
      <c r="B743" s="65"/>
      <c r="C743" s="87"/>
      <c r="D743" s="65"/>
      <c r="E743" s="62"/>
      <c r="F743" s="88"/>
      <c r="G743" s="65"/>
    </row>
    <row r="744" spans="1:7" ht="15">
      <c r="A744" s="76"/>
      <c r="B744" s="65"/>
      <c r="C744" s="87"/>
      <c r="D744" s="65"/>
      <c r="E744" s="62"/>
      <c r="F744" s="88"/>
      <c r="G744" s="65"/>
    </row>
    <row r="851" ht="14.25">
      <c r="E851" s="28"/>
    </row>
    <row r="8124" ht="14.25">
      <c r="E8124" s="28"/>
    </row>
  </sheetData>
  <sheetProtection password="8CA5" sheet="1" objects="1" scenarios="1"/>
  <printOptions horizontalCentered="1"/>
  <pageMargins left="0.5" right="0.25" top="1" bottom="0.25" header="0.5" footer="0.25"/>
  <pageSetup fitToHeight="3" horizontalDpi="600" verticalDpi="600" orientation="portrait" scale="75" r:id="rId1"/>
  <headerFooter alignWithMargins="0">
    <oddHeader>&amp;R&amp;"Arial,Bold"&amp;11WORKSHEET C-1
BALANCE SHEET
</oddHeader>
    <oddFooter xml:space="preserve">&amp;L&amp;F
&amp;A&amp;C
&amp;R&amp;D
   </oddFooter>
  </headerFooter>
  <rowBreaks count="2" manualBreakCount="2">
    <brk id="66" max="255" man="1"/>
    <brk id="12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G819"/>
  <sheetViews>
    <sheetView showGridLines="0" zoomScale="75" zoomScaleNormal="75" zoomScalePageLayoutView="0" workbookViewId="0" topLeftCell="A1">
      <selection activeCell="A1" sqref="A1"/>
    </sheetView>
  </sheetViews>
  <sheetFormatPr defaultColWidth="7.8515625" defaultRowHeight="12.75"/>
  <cols>
    <col min="1" max="1" width="5.8515625" style="61" customWidth="1"/>
    <col min="2" max="2" width="39.7109375" style="28" bestFit="1" customWidth="1"/>
    <col min="3" max="4" width="17.28125" style="28" customWidth="1"/>
    <col min="5" max="5" width="17.28125" style="79" customWidth="1"/>
    <col min="6" max="6" width="19.8515625" style="28" bestFit="1" customWidth="1"/>
    <col min="7" max="16384" width="7.8515625" style="28" customWidth="1"/>
  </cols>
  <sheetData>
    <row r="1" spans="4:7" ht="14.25">
      <c r="D1" s="29"/>
      <c r="E1" s="29"/>
      <c r="F1" s="6"/>
      <c r="G1" s="7"/>
    </row>
    <row r="2" spans="1:6" ht="15">
      <c r="A2" s="28"/>
      <c r="B2" s="93" t="s">
        <v>40</v>
      </c>
      <c r="C2" s="188">
        <f>IF(+[0]!ProviderName&lt;&gt;0,+[0]!ProviderName,0)</f>
        <v>0</v>
      </c>
      <c r="D2" s="51"/>
      <c r="E2" s="71" t="s">
        <v>45</v>
      </c>
      <c r="F2" s="296">
        <f>IF(Begindate&lt;&gt;0,(Begindate),0)</f>
        <v>0</v>
      </c>
    </row>
    <row r="3" spans="1:6" ht="14.25">
      <c r="A3" s="28"/>
      <c r="B3" s="29"/>
      <c r="C3" s="63"/>
      <c r="D3" s="63"/>
      <c r="E3" s="82"/>
      <c r="F3" s="91"/>
    </row>
    <row r="4" spans="1:6" ht="15">
      <c r="A4" s="28"/>
      <c r="B4" s="93" t="s">
        <v>819</v>
      </c>
      <c r="C4" s="188">
        <f>IF(+Instruct!C15&lt;&gt;0,+Instruct!C15,0)</f>
        <v>0</v>
      </c>
      <c r="D4" s="64"/>
      <c r="E4" s="71" t="s">
        <v>47</v>
      </c>
      <c r="F4" s="296">
        <f>IF(Enddate&lt;&gt;0,(Enddate),0)</f>
        <v>0</v>
      </c>
    </row>
    <row r="6" spans="3:6" ht="14.25">
      <c r="C6" s="75" t="s">
        <v>82</v>
      </c>
      <c r="D6" s="75" t="s">
        <v>83</v>
      </c>
      <c r="E6" s="75" t="s">
        <v>84</v>
      </c>
      <c r="F6" s="75" t="s">
        <v>85</v>
      </c>
    </row>
    <row r="7" spans="3:6" ht="14.25">
      <c r="C7" s="75" t="s">
        <v>237</v>
      </c>
      <c r="D7" s="75" t="s">
        <v>238</v>
      </c>
      <c r="E7" s="247" t="s">
        <v>239</v>
      </c>
      <c r="F7" s="75" t="s">
        <v>240</v>
      </c>
    </row>
    <row r="8" spans="3:6" ht="14.25">
      <c r="C8" s="8" t="s">
        <v>241</v>
      </c>
      <c r="D8" s="8" t="s">
        <v>242</v>
      </c>
      <c r="E8" s="248" t="s">
        <v>242</v>
      </c>
      <c r="F8" s="8" t="s">
        <v>243</v>
      </c>
    </row>
    <row r="9" spans="1:6" ht="15">
      <c r="A9" s="76" t="s">
        <v>162</v>
      </c>
      <c r="C9" s="29"/>
      <c r="D9" s="29"/>
      <c r="E9" s="83"/>
      <c r="F9" s="29"/>
    </row>
    <row r="10" spans="1:6" ht="14.25">
      <c r="A10" s="77"/>
      <c r="C10" s="29"/>
      <c r="D10" s="29"/>
      <c r="E10" s="83"/>
      <c r="F10" s="29"/>
    </row>
    <row r="11" spans="1:6" ht="14.25">
      <c r="A11" s="77" t="s">
        <v>50</v>
      </c>
      <c r="B11" s="28" t="s">
        <v>163</v>
      </c>
      <c r="C11" s="367">
        <v>0</v>
      </c>
      <c r="D11" s="367">
        <v>0</v>
      </c>
      <c r="E11" s="354">
        <f>+'audit C-2'!R11</f>
        <v>0</v>
      </c>
      <c r="F11" s="355">
        <f>C11+D11+E11</f>
        <v>0</v>
      </c>
    </row>
    <row r="12" spans="1:6" ht="14.25">
      <c r="A12" s="77"/>
      <c r="C12"/>
      <c r="D12"/>
      <c r="E12" s="83"/>
      <c r="F12" s="83"/>
    </row>
    <row r="13" spans="1:6" ht="14.25">
      <c r="A13" s="77" t="s">
        <v>52</v>
      </c>
      <c r="B13" s="28" t="s">
        <v>337</v>
      </c>
      <c r="C13" s="368">
        <v>0</v>
      </c>
      <c r="D13" s="368">
        <v>0</v>
      </c>
      <c r="E13" s="363">
        <f>+'audit C-2'!R13</f>
        <v>0</v>
      </c>
      <c r="F13" s="360">
        <f>C13+D13+E13</f>
        <v>0</v>
      </c>
    </row>
    <row r="14" spans="1:6" ht="14.25">
      <c r="A14" s="77"/>
      <c r="C14" s="29"/>
      <c r="D14" s="83"/>
      <c r="E14" s="83"/>
      <c r="F14" s="83"/>
    </row>
    <row r="15" spans="1:6" ht="15.75" thickBot="1">
      <c r="A15" s="77" t="s">
        <v>54</v>
      </c>
      <c r="B15" s="65" t="s">
        <v>338</v>
      </c>
      <c r="C15" s="356">
        <f>SUM(C11:C13)</f>
        <v>0</v>
      </c>
      <c r="D15" s="356">
        <f>SUM(D11:D13)</f>
        <v>0</v>
      </c>
      <c r="E15" s="357">
        <f>SUM(E11:E13)</f>
        <v>0</v>
      </c>
      <c r="F15" s="356">
        <f>C15+D15+E15</f>
        <v>0</v>
      </c>
    </row>
    <row r="16" spans="3:6" ht="15" thickTop="1">
      <c r="C16" s="29"/>
      <c r="D16" s="83"/>
      <c r="E16" s="83"/>
      <c r="F16" s="83"/>
    </row>
    <row r="17" spans="3:6" ht="14.25">
      <c r="C17" s="29"/>
      <c r="D17" s="83"/>
      <c r="E17" s="83"/>
      <c r="F17" s="83"/>
    </row>
    <row r="18" spans="1:6" ht="15">
      <c r="A18" s="76" t="s">
        <v>339</v>
      </c>
      <c r="C18" s="29"/>
      <c r="D18" s="83"/>
      <c r="E18" s="83"/>
      <c r="F18" s="83"/>
    </row>
    <row r="19" spans="3:6" ht="14.25">
      <c r="C19" s="29"/>
      <c r="D19" s="83"/>
      <c r="E19" s="83"/>
      <c r="F19" s="83"/>
    </row>
    <row r="20" spans="1:6" ht="14.25">
      <c r="A20" s="77" t="s">
        <v>56</v>
      </c>
      <c r="B20" s="28" t="s">
        <v>340</v>
      </c>
      <c r="C20" s="367">
        <v>0</v>
      </c>
      <c r="D20" s="367">
        <v>0</v>
      </c>
      <c r="E20" s="354">
        <f>+'audit C-2'!R20</f>
        <v>0</v>
      </c>
      <c r="F20" s="355">
        <f>C20+D20+E20</f>
        <v>0</v>
      </c>
    </row>
    <row r="21" spans="1:6" ht="14.25">
      <c r="A21" s="77"/>
      <c r="C21"/>
      <c r="D21"/>
      <c r="E21" s="83"/>
      <c r="F21" s="83"/>
    </row>
    <row r="22" spans="1:6" ht="14.25">
      <c r="A22" s="77" t="s">
        <v>58</v>
      </c>
      <c r="B22" s="28" t="s">
        <v>341</v>
      </c>
      <c r="C22" s="368">
        <v>0</v>
      </c>
      <c r="D22" s="368">
        <v>0</v>
      </c>
      <c r="E22" s="363">
        <f>+'audit C-2'!R22</f>
        <v>0</v>
      </c>
      <c r="F22" s="360">
        <f>C22+D22+E22</f>
        <v>0</v>
      </c>
    </row>
    <row r="23" spans="1:6" ht="14.25">
      <c r="A23" s="77"/>
      <c r="C23" s="369"/>
      <c r="D23" s="369"/>
      <c r="E23" s="362"/>
      <c r="F23" s="362"/>
    </row>
    <row r="24" spans="1:6" ht="14.25">
      <c r="A24" s="77" t="s">
        <v>60</v>
      </c>
      <c r="B24" s="28" t="s">
        <v>342</v>
      </c>
      <c r="C24" s="368">
        <v>0</v>
      </c>
      <c r="D24" s="368">
        <v>0</v>
      </c>
      <c r="E24" s="363">
        <f>+'audit C-2'!R24</f>
        <v>0</v>
      </c>
      <c r="F24" s="360">
        <f>C24+D24+E24</f>
        <v>0</v>
      </c>
    </row>
    <row r="25" spans="1:6" ht="14.25">
      <c r="A25" s="77"/>
      <c r="C25" s="369"/>
      <c r="D25" s="369"/>
      <c r="E25" s="362"/>
      <c r="F25" s="362"/>
    </row>
    <row r="26" spans="1:6" ht="14.25">
      <c r="A26" s="77" t="s">
        <v>229</v>
      </c>
      <c r="B26" s="28" t="s">
        <v>343</v>
      </c>
      <c r="C26" s="368">
        <v>0</v>
      </c>
      <c r="D26" s="368">
        <v>0</v>
      </c>
      <c r="E26" s="363">
        <f>+'audit C-2'!R26</f>
        <v>0</v>
      </c>
      <c r="F26" s="360">
        <f>C26+D26+E26</f>
        <v>0</v>
      </c>
    </row>
    <row r="27" spans="1:6" ht="14.25">
      <c r="A27" s="77"/>
      <c r="C27" s="369"/>
      <c r="D27" s="369"/>
      <c r="E27" s="362"/>
      <c r="F27" s="362"/>
    </row>
    <row r="28" spans="1:6" ht="14.25">
      <c r="A28" s="77" t="s">
        <v>230</v>
      </c>
      <c r="B28" s="28" t="s">
        <v>344</v>
      </c>
      <c r="C28" s="368">
        <v>0</v>
      </c>
      <c r="D28" s="368">
        <v>0</v>
      </c>
      <c r="E28" s="363">
        <f>+'audit C-2'!R28</f>
        <v>0</v>
      </c>
      <c r="F28" s="360">
        <f>C28+D28+E28</f>
        <v>0</v>
      </c>
    </row>
    <row r="29" spans="1:7" ht="14.25">
      <c r="A29" s="77"/>
      <c r="C29" s="369"/>
      <c r="D29" s="369"/>
      <c r="E29" s="362"/>
      <c r="F29" s="362"/>
      <c r="G29" s="79"/>
    </row>
    <row r="30" spans="1:6" ht="14.25">
      <c r="A30" s="77" t="s">
        <v>231</v>
      </c>
      <c r="B30" s="28" t="s">
        <v>345</v>
      </c>
      <c r="C30" s="368">
        <v>0</v>
      </c>
      <c r="D30" s="368">
        <v>0</v>
      </c>
      <c r="E30" s="363">
        <f>+'audit C-2'!R30</f>
        <v>0</v>
      </c>
      <c r="F30" s="360">
        <f>C30+D30+E30</f>
        <v>0</v>
      </c>
    </row>
    <row r="31" spans="1:6" ht="14.25">
      <c r="A31" s="77"/>
      <c r="C31" s="369"/>
      <c r="D31" s="369"/>
      <c r="E31" s="362"/>
      <c r="F31" s="362"/>
    </row>
    <row r="32" spans="1:6" ht="14.25">
      <c r="A32" s="77" t="s">
        <v>233</v>
      </c>
      <c r="B32" s="28" t="s">
        <v>346</v>
      </c>
      <c r="C32" s="368">
        <v>0</v>
      </c>
      <c r="D32" s="368">
        <v>0</v>
      </c>
      <c r="E32" s="363">
        <f>+'audit C-2'!R32</f>
        <v>0</v>
      </c>
      <c r="F32" s="360">
        <f>C32+D32+E32</f>
        <v>0</v>
      </c>
    </row>
    <row r="33" spans="1:7" ht="14.25">
      <c r="A33" s="77"/>
      <c r="C33" s="369"/>
      <c r="D33" s="369"/>
      <c r="E33" s="362"/>
      <c r="F33" s="362"/>
      <c r="G33" s="79"/>
    </row>
    <row r="34" spans="1:7" ht="14.25">
      <c r="A34" s="77" t="s">
        <v>235</v>
      </c>
      <c r="B34" s="28" t="s">
        <v>347</v>
      </c>
      <c r="C34" s="368">
        <v>0</v>
      </c>
      <c r="D34" s="368">
        <v>0</v>
      </c>
      <c r="E34" s="363">
        <f>+'audit C-2'!R34</f>
        <v>0</v>
      </c>
      <c r="F34" s="360">
        <f>C34+D34+E34</f>
        <v>0</v>
      </c>
      <c r="G34" s="79"/>
    </row>
    <row r="35" spans="1:6" ht="14.25">
      <c r="A35" s="77"/>
      <c r="C35" s="369"/>
      <c r="D35" s="369"/>
      <c r="E35" s="362"/>
      <c r="F35" s="362"/>
    </row>
    <row r="36" spans="1:6" ht="14.25">
      <c r="A36" s="77" t="s">
        <v>256</v>
      </c>
      <c r="B36" s="28" t="s">
        <v>348</v>
      </c>
      <c r="C36" s="368">
        <v>0</v>
      </c>
      <c r="D36" s="368">
        <v>0</v>
      </c>
      <c r="E36" s="363">
        <f>+'audit C-2'!R36</f>
        <v>0</v>
      </c>
      <c r="F36" s="360">
        <f>C36+D36+E36</f>
        <v>0</v>
      </c>
    </row>
    <row r="37" spans="1:6" ht="14.25">
      <c r="A37" s="77"/>
      <c r="C37" s="369"/>
      <c r="D37" s="369"/>
      <c r="E37" s="362"/>
      <c r="F37" s="362"/>
    </row>
    <row r="38" spans="1:6" ht="14.25">
      <c r="A38" s="77" t="s">
        <v>257</v>
      </c>
      <c r="B38" s="28" t="s">
        <v>349</v>
      </c>
      <c r="C38" s="368">
        <v>0</v>
      </c>
      <c r="D38" s="368">
        <v>0</v>
      </c>
      <c r="E38" s="363">
        <f>+'audit C-2'!R38</f>
        <v>0</v>
      </c>
      <c r="F38" s="360">
        <f>C38+D38+E38</f>
        <v>0</v>
      </c>
    </row>
    <row r="39" spans="1:6" ht="14.25">
      <c r="A39" s="77"/>
      <c r="C39" s="29"/>
      <c r="D39" s="83"/>
      <c r="E39" s="83"/>
      <c r="F39" s="83"/>
    </row>
    <row r="40" spans="1:6" ht="15.75" thickBot="1">
      <c r="A40" s="77" t="s">
        <v>259</v>
      </c>
      <c r="B40" s="65" t="s">
        <v>350</v>
      </c>
      <c r="C40" s="356">
        <f>SUM(C20:C38)</f>
        <v>0</v>
      </c>
      <c r="D40" s="356">
        <f>SUM(D20:D38)</f>
        <v>0</v>
      </c>
      <c r="E40" s="357">
        <f>SUM(E20:E38)</f>
        <v>0</v>
      </c>
      <c r="F40" s="356">
        <f>C40+D40+E40</f>
        <v>0</v>
      </c>
    </row>
    <row r="41" spans="1:6" ht="15" thickTop="1">
      <c r="A41" s="77"/>
      <c r="C41" s="29"/>
      <c r="D41" s="83"/>
      <c r="E41" s="83"/>
      <c r="F41" s="83"/>
    </row>
    <row r="42" spans="3:6" ht="14.25">
      <c r="C42" s="29"/>
      <c r="D42" s="83"/>
      <c r="E42" s="83"/>
      <c r="F42" s="83"/>
    </row>
    <row r="43" spans="1:6" ht="15">
      <c r="A43" s="76" t="s">
        <v>351</v>
      </c>
      <c r="C43" s="29"/>
      <c r="D43" s="83"/>
      <c r="E43" s="83"/>
      <c r="F43" s="83"/>
    </row>
    <row r="44" spans="3:6" ht="14.25">
      <c r="C44" s="29"/>
      <c r="D44" s="83"/>
      <c r="E44" s="83"/>
      <c r="F44" s="83"/>
    </row>
    <row r="45" spans="1:6" ht="14.25">
      <c r="A45" s="77" t="s">
        <v>261</v>
      </c>
      <c r="B45" s="28" t="s">
        <v>352</v>
      </c>
      <c r="C45" s="374">
        <v>0</v>
      </c>
      <c r="D45" s="374">
        <v>0</v>
      </c>
      <c r="E45" s="354">
        <f>+'audit C-2'!R45</f>
        <v>0</v>
      </c>
      <c r="F45" s="355">
        <f>C45+D45+E45</f>
        <v>0</v>
      </c>
    </row>
    <row r="46" spans="1:6" ht="14.25">
      <c r="A46" s="77"/>
      <c r="C46"/>
      <c r="D46"/>
      <c r="E46" s="83"/>
      <c r="F46" s="83"/>
    </row>
    <row r="47" spans="1:6" ht="14.25">
      <c r="A47" s="77" t="s">
        <v>262</v>
      </c>
      <c r="B47" s="28" t="s">
        <v>523</v>
      </c>
      <c r="C47" s="368">
        <v>0</v>
      </c>
      <c r="D47" s="368">
        <v>0</v>
      </c>
      <c r="E47" s="363">
        <f>+'audit C-2'!R47</f>
        <v>0</v>
      </c>
      <c r="F47" s="360">
        <f>C47+D47+E47</f>
        <v>0</v>
      </c>
    </row>
    <row r="48" spans="1:6" ht="14.25">
      <c r="A48" s="77"/>
      <c r="C48" s="369"/>
      <c r="D48" s="369"/>
      <c r="E48" s="362"/>
      <c r="F48" s="362"/>
    </row>
    <row r="49" spans="1:6" ht="14.25">
      <c r="A49" s="77" t="s">
        <v>265</v>
      </c>
      <c r="B49" s="28" t="s">
        <v>353</v>
      </c>
      <c r="C49" s="368">
        <v>0</v>
      </c>
      <c r="D49" s="368">
        <v>0</v>
      </c>
      <c r="E49" s="363">
        <f>+'audit C-2'!R49</f>
        <v>0</v>
      </c>
      <c r="F49" s="360">
        <f>C49+D49+E49</f>
        <v>0</v>
      </c>
    </row>
    <row r="50" spans="1:6" ht="14.25">
      <c r="A50" s="77"/>
      <c r="C50" s="369"/>
      <c r="D50" s="369"/>
      <c r="E50" s="362"/>
      <c r="F50" s="362"/>
    </row>
    <row r="51" spans="1:6" ht="14.25">
      <c r="A51" s="77" t="s">
        <v>267</v>
      </c>
      <c r="B51" s="28" t="s">
        <v>354</v>
      </c>
      <c r="C51" s="369"/>
      <c r="D51" s="369"/>
      <c r="E51" s="362"/>
      <c r="F51" s="362"/>
    </row>
    <row r="52" spans="1:6" ht="14.25">
      <c r="A52" s="77"/>
      <c r="B52" s="28" t="s">
        <v>355</v>
      </c>
      <c r="C52" s="368">
        <v>0</v>
      </c>
      <c r="D52" s="368">
        <v>0</v>
      </c>
      <c r="E52" s="363">
        <f>+'audit C-2'!R52</f>
        <v>0</v>
      </c>
      <c r="F52" s="360">
        <f>C52+D52+E52</f>
        <v>0</v>
      </c>
    </row>
    <row r="53" spans="1:6" ht="14.25">
      <c r="A53" s="77"/>
      <c r="C53" s="369"/>
      <c r="D53" s="369"/>
      <c r="E53" s="362"/>
      <c r="F53" s="362"/>
    </row>
    <row r="54" spans="1:6" ht="14.25">
      <c r="A54" s="77" t="s">
        <v>269</v>
      </c>
      <c r="B54" s="28" t="s">
        <v>356</v>
      </c>
      <c r="C54" s="368">
        <v>0</v>
      </c>
      <c r="D54" s="368">
        <v>0</v>
      </c>
      <c r="E54" s="363">
        <f>+'audit C-2'!R54</f>
        <v>0</v>
      </c>
      <c r="F54" s="360">
        <f>C54+D54+E54</f>
        <v>0</v>
      </c>
    </row>
    <row r="55" spans="1:6" ht="14.25">
      <c r="A55" s="77"/>
      <c r="C55" s="369"/>
      <c r="D55" s="369"/>
      <c r="E55" s="362"/>
      <c r="F55" s="362"/>
    </row>
    <row r="56" spans="1:6" ht="14.25">
      <c r="A56" s="77" t="s">
        <v>271</v>
      </c>
      <c r="B56" s="28" t="s">
        <v>357</v>
      </c>
      <c r="C56" s="368">
        <v>0</v>
      </c>
      <c r="D56" s="368">
        <v>0</v>
      </c>
      <c r="E56" s="363">
        <f>+'audit C-2'!R56</f>
        <v>0</v>
      </c>
      <c r="F56" s="360">
        <f>C56+D56+E56</f>
        <v>0</v>
      </c>
    </row>
    <row r="57" spans="1:6" ht="14.25">
      <c r="A57" s="77"/>
      <c r="C57" s="29"/>
      <c r="D57" s="29"/>
      <c r="E57" s="83"/>
      <c r="F57" s="83"/>
    </row>
    <row r="58" spans="1:6" ht="15.75" thickBot="1">
      <c r="A58" s="77" t="s">
        <v>273</v>
      </c>
      <c r="B58" s="65" t="s">
        <v>358</v>
      </c>
      <c r="C58" s="356">
        <f>SUM(C45:C56)</f>
        <v>0</v>
      </c>
      <c r="D58" s="356">
        <f>SUM(D45:D56)</f>
        <v>0</v>
      </c>
      <c r="E58" s="357">
        <f>SUM(E45:E56)</f>
        <v>0</v>
      </c>
      <c r="F58" s="356">
        <f>C58+D58+E58</f>
        <v>0</v>
      </c>
    </row>
    <row r="59" spans="1:6" ht="15" thickTop="1">
      <c r="A59" s="77"/>
      <c r="C59" s="359"/>
      <c r="D59" s="358"/>
      <c r="E59" s="358"/>
      <c r="F59" s="358"/>
    </row>
    <row r="60" spans="1:6" ht="14.25">
      <c r="A60" s="77"/>
      <c r="C60" s="359"/>
      <c r="D60" s="358"/>
      <c r="E60" s="358"/>
      <c r="F60" s="358"/>
    </row>
    <row r="61" spans="1:6" ht="15.75" thickBot="1">
      <c r="A61" s="77" t="s">
        <v>273</v>
      </c>
      <c r="B61" s="65" t="s">
        <v>359</v>
      </c>
      <c r="C61" s="356">
        <f>C15+C40+C58</f>
        <v>0</v>
      </c>
      <c r="D61" s="356">
        <f>D15+D40+D58</f>
        <v>0</v>
      </c>
      <c r="E61" s="357">
        <f>E15+E40+E58</f>
        <v>0</v>
      </c>
      <c r="F61" s="356">
        <f>C61+D61+E61</f>
        <v>0</v>
      </c>
    </row>
    <row r="62" spans="3:6" ht="15" thickTop="1">
      <c r="C62" s="29"/>
      <c r="D62" s="29"/>
      <c r="E62" s="83"/>
      <c r="F62" s="29"/>
    </row>
    <row r="63" spans="3:6" ht="14.25">
      <c r="C63" s="29"/>
      <c r="D63" s="29"/>
      <c r="E63" s="83"/>
      <c r="F63" s="29"/>
    </row>
    <row r="69" ht="14.25">
      <c r="D69" s="30"/>
    </row>
    <row r="72" ht="14.25">
      <c r="D72" s="75"/>
    </row>
    <row r="501" spans="1:6" ht="15">
      <c r="A501" s="76"/>
      <c r="B501" s="65"/>
      <c r="C501" s="65"/>
      <c r="D501" s="65"/>
      <c r="E501" s="88"/>
      <c r="F501" s="65"/>
    </row>
    <row r="502" spans="1:6" ht="15">
      <c r="A502" s="76"/>
      <c r="B502" s="65"/>
      <c r="C502" s="65"/>
      <c r="D502" s="65"/>
      <c r="E502" s="88"/>
      <c r="F502" s="65"/>
    </row>
    <row r="503" spans="1:6" ht="15">
      <c r="A503" s="76"/>
      <c r="B503" s="65"/>
      <c r="C503" s="65"/>
      <c r="D503" s="65"/>
      <c r="E503" s="88"/>
      <c r="F503" s="65"/>
    </row>
    <row r="504" spans="1:6" ht="15">
      <c r="A504" s="76"/>
      <c r="B504" s="65"/>
      <c r="C504" s="65"/>
      <c r="D504" s="65"/>
      <c r="E504" s="88"/>
      <c r="F504" s="65"/>
    </row>
    <row r="505" spans="1:6" ht="15">
      <c r="A505" s="76"/>
      <c r="B505" s="65"/>
      <c r="C505" s="65"/>
      <c r="D505" s="65"/>
      <c r="E505" s="88"/>
      <c r="F505" s="65"/>
    </row>
    <row r="506" spans="1:6" ht="15">
      <c r="A506" s="76"/>
      <c r="B506" s="65"/>
      <c r="C506" s="65"/>
      <c r="D506" s="65"/>
      <c r="E506" s="88"/>
      <c r="F506" s="65"/>
    </row>
    <row r="507" spans="1:6" ht="15">
      <c r="A507" s="76"/>
      <c r="B507" s="65"/>
      <c r="C507" s="65"/>
      <c r="D507" s="65"/>
      <c r="E507" s="88"/>
      <c r="F507" s="65"/>
    </row>
    <row r="508" spans="1:6" ht="15">
      <c r="A508" s="76"/>
      <c r="B508" s="65"/>
      <c r="C508" s="65"/>
      <c r="D508" s="65"/>
      <c r="E508" s="88"/>
      <c r="F508" s="65"/>
    </row>
    <row r="509" spans="1:6" ht="15">
      <c r="A509" s="76"/>
      <c r="B509" s="65"/>
      <c r="C509" s="65"/>
      <c r="D509" s="65"/>
      <c r="E509" s="88"/>
      <c r="F509" s="65"/>
    </row>
    <row r="510" spans="1:6" ht="15">
      <c r="A510" s="76"/>
      <c r="B510" s="65"/>
      <c r="C510" s="65"/>
      <c r="D510" s="65"/>
      <c r="E510" s="88"/>
      <c r="F510" s="65"/>
    </row>
    <row r="511" spans="1:6" ht="15">
      <c r="A511" s="76"/>
      <c r="B511" s="65"/>
      <c r="C511" s="65"/>
      <c r="D511" s="65"/>
      <c r="E511" s="88"/>
      <c r="F511" s="65"/>
    </row>
    <row r="512" spans="1:6" ht="15">
      <c r="A512" s="76"/>
      <c r="B512" s="65"/>
      <c r="C512" s="65"/>
      <c r="D512" s="65"/>
      <c r="E512" s="88"/>
      <c r="F512" s="65"/>
    </row>
    <row r="513" spans="1:6" ht="15">
      <c r="A513" s="76"/>
      <c r="B513" s="65"/>
      <c r="C513" s="65"/>
      <c r="D513" s="65"/>
      <c r="E513" s="88"/>
      <c r="F513" s="65"/>
    </row>
    <row r="514" spans="1:6" ht="15">
      <c r="A514" s="76"/>
      <c r="B514" s="65"/>
      <c r="C514" s="65"/>
      <c r="D514" s="65"/>
      <c r="E514" s="88"/>
      <c r="F514" s="65"/>
    </row>
    <row r="515" spans="1:6" ht="15">
      <c r="A515" s="76"/>
      <c r="B515" s="65"/>
      <c r="C515" s="65"/>
      <c r="D515" s="65"/>
      <c r="E515" s="88"/>
      <c r="F515" s="65"/>
    </row>
    <row r="516" spans="1:6" ht="15">
      <c r="A516" s="76"/>
      <c r="B516" s="65"/>
      <c r="C516" s="65"/>
      <c r="D516" s="65"/>
      <c r="E516" s="88"/>
      <c r="F516" s="65"/>
    </row>
    <row r="517" spans="1:6" ht="15">
      <c r="A517" s="76"/>
      <c r="B517" s="65"/>
      <c r="C517" s="65"/>
      <c r="D517" s="65"/>
      <c r="E517" s="88"/>
      <c r="F517" s="65"/>
    </row>
    <row r="518" spans="1:6" ht="15">
      <c r="A518" s="76"/>
      <c r="B518" s="65"/>
      <c r="C518" s="65"/>
      <c r="D518" s="65"/>
      <c r="E518" s="88"/>
      <c r="F518" s="65"/>
    </row>
    <row r="519" spans="1:6" ht="15">
      <c r="A519" s="76"/>
      <c r="B519" s="65"/>
      <c r="C519" s="65"/>
      <c r="D519" s="65"/>
      <c r="E519" s="88"/>
      <c r="F519" s="65"/>
    </row>
    <row r="520" spans="1:6" ht="15">
      <c r="A520" s="76"/>
      <c r="B520" s="65"/>
      <c r="C520" s="65"/>
      <c r="D520" s="65"/>
      <c r="E520" s="88"/>
      <c r="F520" s="65"/>
    </row>
    <row r="521" spans="1:6" ht="15">
      <c r="A521" s="76"/>
      <c r="B521" s="65"/>
      <c r="C521" s="65"/>
      <c r="D521" s="65"/>
      <c r="E521" s="88"/>
      <c r="F521" s="65"/>
    </row>
    <row r="522" spans="1:6" ht="15">
      <c r="A522" s="76"/>
      <c r="B522" s="65"/>
      <c r="C522" s="65"/>
      <c r="D522" s="65"/>
      <c r="E522" s="88"/>
      <c r="F522" s="65"/>
    </row>
    <row r="523" spans="1:6" ht="15">
      <c r="A523" s="76"/>
      <c r="B523" s="65"/>
      <c r="C523" s="65"/>
      <c r="D523" s="65"/>
      <c r="E523" s="88"/>
      <c r="F523" s="65"/>
    </row>
    <row r="524" spans="1:6" ht="15">
      <c r="A524" s="76"/>
      <c r="B524" s="65"/>
      <c r="C524" s="65"/>
      <c r="D524" s="65"/>
      <c r="E524" s="88"/>
      <c r="F524" s="65"/>
    </row>
    <row r="525" spans="1:6" ht="15">
      <c r="A525" s="76"/>
      <c r="B525" s="65"/>
      <c r="C525" s="65"/>
      <c r="D525" s="65"/>
      <c r="E525" s="88"/>
      <c r="F525" s="65"/>
    </row>
    <row r="526" spans="1:6" ht="15">
      <c r="A526" s="76"/>
      <c r="B526" s="65"/>
      <c r="C526" s="65"/>
      <c r="D526" s="65"/>
      <c r="E526" s="88"/>
      <c r="F526" s="65"/>
    </row>
    <row r="527" spans="1:6" ht="15">
      <c r="A527" s="76"/>
      <c r="B527" s="65"/>
      <c r="C527" s="65"/>
      <c r="D527" s="65"/>
      <c r="E527" s="88"/>
      <c r="F527" s="65"/>
    </row>
    <row r="528" spans="1:6" ht="15">
      <c r="A528" s="76"/>
      <c r="B528" s="65"/>
      <c r="C528" s="65"/>
      <c r="D528" s="65"/>
      <c r="E528" s="88"/>
      <c r="F528" s="65"/>
    </row>
    <row r="529" spans="1:6" ht="15">
      <c r="A529" s="76"/>
      <c r="B529" s="65"/>
      <c r="C529" s="65"/>
      <c r="D529" s="65"/>
      <c r="E529" s="88"/>
      <c r="F529" s="65"/>
    </row>
    <row r="530" spans="1:6" ht="15">
      <c r="A530" s="76"/>
      <c r="B530" s="65"/>
      <c r="C530" s="65"/>
      <c r="D530" s="65"/>
      <c r="E530" s="88"/>
      <c r="F530" s="65"/>
    </row>
    <row r="531" spans="1:6" ht="15">
      <c r="A531" s="76"/>
      <c r="B531" s="65"/>
      <c r="C531" s="65"/>
      <c r="D531" s="65"/>
      <c r="E531" s="88"/>
      <c r="F531" s="65"/>
    </row>
    <row r="532" spans="1:6" ht="15">
      <c r="A532" s="76"/>
      <c r="B532" s="65"/>
      <c r="C532" s="65"/>
      <c r="D532" s="65"/>
      <c r="E532" s="88"/>
      <c r="F532" s="65"/>
    </row>
    <row r="533" spans="1:6" ht="15">
      <c r="A533" s="76"/>
      <c r="B533" s="65"/>
      <c r="C533" s="65"/>
      <c r="D533" s="65"/>
      <c r="E533" s="88"/>
      <c r="F533" s="65"/>
    </row>
    <row r="534" spans="1:6" ht="15">
      <c r="A534" s="76"/>
      <c r="B534" s="65"/>
      <c r="C534" s="65"/>
      <c r="D534" s="65"/>
      <c r="E534" s="88"/>
      <c r="F534" s="65"/>
    </row>
    <row r="535" spans="1:6" ht="15">
      <c r="A535" s="76"/>
      <c r="B535" s="65"/>
      <c r="C535" s="65"/>
      <c r="D535" s="65"/>
      <c r="E535" s="88"/>
      <c r="F535" s="65"/>
    </row>
    <row r="536" spans="1:6" ht="15">
      <c r="A536" s="76"/>
      <c r="B536" s="65"/>
      <c r="C536" s="65"/>
      <c r="D536" s="65"/>
      <c r="E536" s="88"/>
      <c r="F536" s="65"/>
    </row>
    <row r="537" spans="1:6" ht="15">
      <c r="A537" s="76"/>
      <c r="B537" s="65"/>
      <c r="C537" s="65"/>
      <c r="D537" s="65"/>
      <c r="E537" s="88"/>
      <c r="F537" s="65"/>
    </row>
    <row r="538" spans="1:6" ht="15">
      <c r="A538" s="76"/>
      <c r="B538" s="65"/>
      <c r="C538" s="65"/>
      <c r="D538" s="65"/>
      <c r="E538" s="88"/>
      <c r="F538" s="65"/>
    </row>
    <row r="539" spans="1:6" ht="15">
      <c r="A539" s="76"/>
      <c r="B539" s="65"/>
      <c r="C539" s="65"/>
      <c r="D539" s="65"/>
      <c r="E539" s="88"/>
      <c r="F539" s="65"/>
    </row>
    <row r="540" spans="1:6" ht="15">
      <c r="A540" s="76"/>
      <c r="B540" s="65"/>
      <c r="C540" s="65"/>
      <c r="D540" s="65"/>
      <c r="E540" s="88"/>
      <c r="F540" s="65"/>
    </row>
    <row r="541" spans="1:6" ht="15">
      <c r="A541" s="76"/>
      <c r="B541" s="65"/>
      <c r="C541" s="65"/>
      <c r="D541" s="65"/>
      <c r="E541" s="88"/>
      <c r="F541" s="65"/>
    </row>
    <row r="542" spans="1:6" ht="15">
      <c r="A542" s="76"/>
      <c r="B542" s="65"/>
      <c r="C542" s="65"/>
      <c r="D542" s="65"/>
      <c r="E542" s="88"/>
      <c r="F542" s="65"/>
    </row>
    <row r="543" spans="1:6" ht="15">
      <c r="A543" s="76"/>
      <c r="B543" s="65"/>
      <c r="C543" s="65"/>
      <c r="D543" s="65"/>
      <c r="E543" s="88"/>
      <c r="F543" s="65"/>
    </row>
    <row r="544" spans="1:6" ht="15">
      <c r="A544" s="76"/>
      <c r="B544" s="65"/>
      <c r="C544" s="65"/>
      <c r="D544" s="65"/>
      <c r="E544" s="88"/>
      <c r="F544" s="65"/>
    </row>
    <row r="545" spans="1:6" ht="15">
      <c r="A545" s="76"/>
      <c r="B545" s="65"/>
      <c r="C545" s="65"/>
      <c r="D545" s="65"/>
      <c r="E545" s="88"/>
      <c r="F545" s="65"/>
    </row>
    <row r="546" spans="1:6" ht="15">
      <c r="A546" s="76"/>
      <c r="B546" s="65"/>
      <c r="C546" s="65"/>
      <c r="D546" s="65"/>
      <c r="E546" s="88"/>
      <c r="F546" s="65"/>
    </row>
    <row r="547" spans="1:6" ht="15">
      <c r="A547" s="76"/>
      <c r="B547" s="65"/>
      <c r="C547" s="65"/>
      <c r="D547" s="65"/>
      <c r="E547" s="88"/>
      <c r="F547" s="65"/>
    </row>
    <row r="548" spans="1:6" ht="15">
      <c r="A548" s="76"/>
      <c r="B548" s="65"/>
      <c r="C548" s="65"/>
      <c r="D548" s="65"/>
      <c r="E548" s="88"/>
      <c r="F548" s="65"/>
    </row>
    <row r="549" spans="1:6" ht="15">
      <c r="A549" s="76"/>
      <c r="B549" s="65"/>
      <c r="C549" s="65"/>
      <c r="D549" s="65"/>
      <c r="E549" s="88"/>
      <c r="F549" s="65"/>
    </row>
    <row r="550" spans="1:6" ht="15">
      <c r="A550" s="76"/>
      <c r="B550" s="65"/>
      <c r="C550" s="65"/>
      <c r="D550" s="65"/>
      <c r="E550" s="88"/>
      <c r="F550" s="65"/>
    </row>
    <row r="551" spans="1:6" ht="15">
      <c r="A551" s="76"/>
      <c r="B551" s="65"/>
      <c r="C551" s="65"/>
      <c r="D551" s="65"/>
      <c r="E551" s="88"/>
      <c r="F551" s="65"/>
    </row>
    <row r="552" spans="1:6" ht="15">
      <c r="A552" s="76"/>
      <c r="B552" s="65"/>
      <c r="C552" s="65"/>
      <c r="D552" s="65"/>
      <c r="E552" s="88"/>
      <c r="F552" s="65"/>
    </row>
    <row r="553" spans="1:6" ht="15">
      <c r="A553" s="76"/>
      <c r="B553" s="65"/>
      <c r="C553" s="65"/>
      <c r="D553" s="65"/>
      <c r="E553" s="88"/>
      <c r="F553" s="65"/>
    </row>
    <row r="554" spans="1:6" ht="15">
      <c r="A554" s="76"/>
      <c r="B554" s="65"/>
      <c r="C554" s="65"/>
      <c r="D554" s="65"/>
      <c r="E554" s="88"/>
      <c r="F554" s="65"/>
    </row>
    <row r="555" spans="1:6" ht="15">
      <c r="A555" s="76"/>
      <c r="B555" s="65"/>
      <c r="C555" s="65"/>
      <c r="D555" s="65"/>
      <c r="E555" s="88"/>
      <c r="F555" s="65"/>
    </row>
    <row r="556" spans="1:6" ht="15">
      <c r="A556" s="76"/>
      <c r="B556" s="65"/>
      <c r="C556" s="65"/>
      <c r="D556" s="65"/>
      <c r="E556" s="88"/>
      <c r="F556" s="65"/>
    </row>
    <row r="557" spans="1:6" ht="15">
      <c r="A557" s="76"/>
      <c r="B557" s="65"/>
      <c r="C557" s="65"/>
      <c r="D557" s="65"/>
      <c r="E557" s="88"/>
      <c r="F557" s="65"/>
    </row>
    <row r="558" spans="1:6" ht="15">
      <c r="A558" s="76"/>
      <c r="B558" s="65"/>
      <c r="C558" s="65"/>
      <c r="D558" s="65"/>
      <c r="E558" s="88"/>
      <c r="F558" s="65"/>
    </row>
    <row r="559" spans="1:6" ht="15">
      <c r="A559" s="76"/>
      <c r="B559" s="65"/>
      <c r="C559" s="65"/>
      <c r="D559" s="65"/>
      <c r="E559" s="88"/>
      <c r="F559" s="65"/>
    </row>
    <row r="560" spans="1:6" ht="15">
      <c r="A560" s="76"/>
      <c r="B560" s="65"/>
      <c r="C560" s="65"/>
      <c r="D560" s="65"/>
      <c r="E560" s="88"/>
      <c r="F560" s="65"/>
    </row>
    <row r="561" spans="1:6" ht="15">
      <c r="A561" s="76"/>
      <c r="B561" s="65"/>
      <c r="C561" s="65"/>
      <c r="D561" s="65"/>
      <c r="E561" s="88"/>
      <c r="F561" s="65"/>
    </row>
    <row r="562" spans="1:6" ht="15">
      <c r="A562" s="76"/>
      <c r="B562" s="65"/>
      <c r="C562" s="65"/>
      <c r="D562" s="65"/>
      <c r="E562" s="88"/>
      <c r="F562" s="65"/>
    </row>
    <row r="563" spans="1:6" ht="15">
      <c r="A563" s="76"/>
      <c r="B563" s="65"/>
      <c r="C563" s="65"/>
      <c r="D563" s="65"/>
      <c r="E563" s="88"/>
      <c r="F563" s="65"/>
    </row>
    <row r="564" spans="1:6" ht="15">
      <c r="A564" s="76"/>
      <c r="B564" s="65"/>
      <c r="C564" s="65"/>
      <c r="D564" s="65"/>
      <c r="E564" s="88"/>
      <c r="F564" s="65"/>
    </row>
    <row r="565" spans="1:6" ht="15">
      <c r="A565" s="76"/>
      <c r="B565" s="65"/>
      <c r="C565" s="65"/>
      <c r="D565" s="65"/>
      <c r="E565" s="88"/>
      <c r="F565" s="65"/>
    </row>
    <row r="566" spans="1:6" ht="15">
      <c r="A566" s="76"/>
      <c r="B566" s="65"/>
      <c r="C566" s="65"/>
      <c r="D566" s="65"/>
      <c r="E566" s="88"/>
      <c r="F566" s="65"/>
    </row>
    <row r="567" spans="1:6" ht="15">
      <c r="A567" s="76"/>
      <c r="B567" s="65"/>
      <c r="C567" s="65"/>
      <c r="D567" s="65"/>
      <c r="E567" s="88"/>
      <c r="F567" s="65"/>
    </row>
    <row r="568" spans="1:6" ht="15">
      <c r="A568" s="76"/>
      <c r="B568" s="65"/>
      <c r="C568" s="65"/>
      <c r="D568" s="65"/>
      <c r="E568" s="88"/>
      <c r="F568" s="65"/>
    </row>
    <row r="569" spans="1:6" ht="15">
      <c r="A569" s="76"/>
      <c r="B569" s="65"/>
      <c r="C569" s="65"/>
      <c r="D569" s="65"/>
      <c r="E569" s="88"/>
      <c r="F569" s="65"/>
    </row>
    <row r="570" spans="1:6" ht="15">
      <c r="A570" s="76"/>
      <c r="B570" s="65"/>
      <c r="C570" s="65"/>
      <c r="D570" s="65"/>
      <c r="E570" s="88"/>
      <c r="F570" s="65"/>
    </row>
    <row r="571" spans="1:6" ht="15">
      <c r="A571" s="76"/>
      <c r="B571" s="65"/>
      <c r="C571" s="65"/>
      <c r="D571" s="65"/>
      <c r="E571" s="88"/>
      <c r="F571" s="65"/>
    </row>
    <row r="572" spans="1:6" ht="15">
      <c r="A572" s="76"/>
      <c r="B572" s="65"/>
      <c r="C572" s="65"/>
      <c r="D572" s="65"/>
      <c r="E572" s="88"/>
      <c r="F572" s="65"/>
    </row>
    <row r="573" spans="1:6" ht="15">
      <c r="A573" s="76"/>
      <c r="B573" s="65"/>
      <c r="C573" s="65"/>
      <c r="D573" s="65"/>
      <c r="E573" s="88"/>
      <c r="F573" s="65"/>
    </row>
    <row r="574" spans="1:6" ht="15">
      <c r="A574" s="76"/>
      <c r="B574" s="65"/>
      <c r="C574" s="65"/>
      <c r="D574" s="65"/>
      <c r="E574" s="88"/>
      <c r="F574" s="65"/>
    </row>
    <row r="575" spans="1:6" ht="15">
      <c r="A575" s="76"/>
      <c r="B575" s="65"/>
      <c r="C575" s="65"/>
      <c r="D575" s="65"/>
      <c r="E575" s="88"/>
      <c r="F575" s="65"/>
    </row>
    <row r="576" spans="1:6" ht="15">
      <c r="A576" s="76"/>
      <c r="B576" s="65"/>
      <c r="C576" s="65"/>
      <c r="D576" s="65"/>
      <c r="E576" s="88"/>
      <c r="F576" s="65"/>
    </row>
    <row r="577" spans="1:6" ht="15">
      <c r="A577" s="76"/>
      <c r="B577" s="65"/>
      <c r="C577" s="65"/>
      <c r="D577" s="65"/>
      <c r="E577" s="88"/>
      <c r="F577" s="65"/>
    </row>
    <row r="578" spans="1:6" ht="15">
      <c r="A578" s="76"/>
      <c r="B578" s="65"/>
      <c r="C578" s="65"/>
      <c r="D578" s="65"/>
      <c r="E578" s="88"/>
      <c r="F578" s="65"/>
    </row>
    <row r="579" spans="1:6" ht="15">
      <c r="A579" s="76"/>
      <c r="B579" s="65"/>
      <c r="C579" s="65"/>
      <c r="D579" s="65"/>
      <c r="E579" s="88"/>
      <c r="F579" s="65"/>
    </row>
    <row r="580" spans="1:6" ht="15">
      <c r="A580" s="76"/>
      <c r="B580" s="65"/>
      <c r="C580" s="65"/>
      <c r="D580" s="65"/>
      <c r="E580" s="88"/>
      <c r="F580" s="65"/>
    </row>
    <row r="581" spans="1:6" ht="15">
      <c r="A581" s="76"/>
      <c r="B581" s="65"/>
      <c r="C581" s="65"/>
      <c r="D581" s="65"/>
      <c r="E581" s="88"/>
      <c r="F581" s="65"/>
    </row>
    <row r="582" spans="1:6" ht="15">
      <c r="A582" s="76"/>
      <c r="B582" s="65"/>
      <c r="C582" s="65"/>
      <c r="D582" s="65"/>
      <c r="E582" s="88"/>
      <c r="F582" s="65"/>
    </row>
    <row r="583" spans="1:6" ht="15">
      <c r="A583" s="76"/>
      <c r="B583" s="65"/>
      <c r="C583" s="65"/>
      <c r="D583" s="65"/>
      <c r="E583" s="88"/>
      <c r="F583" s="65"/>
    </row>
    <row r="584" spans="1:6" ht="15">
      <c r="A584" s="76"/>
      <c r="B584" s="65"/>
      <c r="C584" s="65"/>
      <c r="D584" s="65"/>
      <c r="E584" s="88"/>
      <c r="F584" s="65"/>
    </row>
    <row r="585" spans="1:6" ht="15">
      <c r="A585" s="76"/>
      <c r="B585" s="65"/>
      <c r="C585" s="65"/>
      <c r="D585" s="65"/>
      <c r="E585" s="88"/>
      <c r="F585" s="65"/>
    </row>
    <row r="586" spans="1:6" ht="15">
      <c r="A586" s="76"/>
      <c r="B586" s="65"/>
      <c r="C586" s="65"/>
      <c r="D586" s="65"/>
      <c r="E586" s="88"/>
      <c r="F586" s="65"/>
    </row>
    <row r="587" spans="1:6" ht="15">
      <c r="A587" s="76"/>
      <c r="B587" s="65"/>
      <c r="C587" s="65"/>
      <c r="D587" s="65"/>
      <c r="E587" s="88"/>
      <c r="F587" s="65"/>
    </row>
    <row r="588" spans="1:6" ht="15">
      <c r="A588" s="76"/>
      <c r="B588" s="65"/>
      <c r="C588" s="65"/>
      <c r="D588" s="65"/>
      <c r="E588" s="88"/>
      <c r="F588" s="65"/>
    </row>
    <row r="589" spans="1:6" ht="15">
      <c r="A589" s="76"/>
      <c r="B589" s="65"/>
      <c r="C589" s="65"/>
      <c r="D589" s="65"/>
      <c r="E589" s="88"/>
      <c r="F589" s="65"/>
    </row>
    <row r="590" spans="1:6" ht="15">
      <c r="A590" s="76"/>
      <c r="B590" s="65"/>
      <c r="C590" s="65"/>
      <c r="D590" s="65"/>
      <c r="E590" s="88"/>
      <c r="F590" s="65"/>
    </row>
    <row r="591" spans="1:6" ht="15">
      <c r="A591" s="76"/>
      <c r="B591" s="65"/>
      <c r="C591" s="65"/>
      <c r="D591" s="65"/>
      <c r="E591" s="88"/>
      <c r="F591" s="65"/>
    </row>
    <row r="592" spans="1:6" ht="15">
      <c r="A592" s="76"/>
      <c r="B592" s="65"/>
      <c r="C592" s="65"/>
      <c r="D592" s="65"/>
      <c r="E592" s="88"/>
      <c r="F592" s="65"/>
    </row>
    <row r="593" spans="1:6" ht="15">
      <c r="A593" s="76"/>
      <c r="B593" s="65"/>
      <c r="C593" s="65"/>
      <c r="D593" s="65"/>
      <c r="E593" s="88"/>
      <c r="F593" s="65"/>
    </row>
    <row r="594" spans="1:6" ht="15">
      <c r="A594" s="76"/>
      <c r="B594" s="65"/>
      <c r="C594" s="65"/>
      <c r="D594" s="65"/>
      <c r="E594" s="88"/>
      <c r="F594" s="65"/>
    </row>
    <row r="595" spans="1:6" ht="15">
      <c r="A595" s="76"/>
      <c r="B595" s="65"/>
      <c r="C595" s="65"/>
      <c r="D595" s="65"/>
      <c r="E595" s="88"/>
      <c r="F595" s="65"/>
    </row>
    <row r="596" spans="1:6" ht="15">
      <c r="A596" s="76"/>
      <c r="B596" s="65"/>
      <c r="C596" s="65"/>
      <c r="D596" s="65"/>
      <c r="E596" s="88"/>
      <c r="F596" s="65"/>
    </row>
    <row r="597" spans="1:6" ht="15">
      <c r="A597" s="76"/>
      <c r="B597" s="65"/>
      <c r="C597" s="65"/>
      <c r="D597" s="65"/>
      <c r="E597" s="88"/>
      <c r="F597" s="65"/>
    </row>
    <row r="598" spans="1:6" ht="15">
      <c r="A598" s="76"/>
      <c r="B598" s="65"/>
      <c r="C598" s="65"/>
      <c r="D598" s="65"/>
      <c r="E598" s="88"/>
      <c r="F598" s="65"/>
    </row>
    <row r="599" spans="1:6" ht="15">
      <c r="A599" s="76"/>
      <c r="B599" s="65"/>
      <c r="C599" s="65"/>
      <c r="D599" s="65"/>
      <c r="E599" s="88"/>
      <c r="F599" s="65"/>
    </row>
    <row r="600" spans="1:6" ht="15">
      <c r="A600" s="76"/>
      <c r="B600" s="65"/>
      <c r="C600" s="65"/>
      <c r="D600" s="65"/>
      <c r="E600" s="88"/>
      <c r="F600" s="65"/>
    </row>
    <row r="601" spans="1:6" ht="15">
      <c r="A601" s="76"/>
      <c r="B601" s="65"/>
      <c r="C601" s="65"/>
      <c r="D601" s="65"/>
      <c r="E601" s="88"/>
      <c r="F601" s="65"/>
    </row>
    <row r="602" spans="1:6" ht="15">
      <c r="A602" s="76"/>
      <c r="B602" s="65"/>
      <c r="C602" s="65"/>
      <c r="D602" s="65"/>
      <c r="E602" s="88"/>
      <c r="F602" s="65"/>
    </row>
    <row r="603" spans="1:6" ht="15">
      <c r="A603" s="76"/>
      <c r="B603" s="65"/>
      <c r="C603" s="65"/>
      <c r="D603" s="65"/>
      <c r="E603" s="88"/>
      <c r="F603" s="65"/>
    </row>
    <row r="604" spans="1:6" ht="15">
      <c r="A604" s="76"/>
      <c r="B604" s="65"/>
      <c r="C604" s="65"/>
      <c r="D604" s="65"/>
      <c r="E604" s="88"/>
      <c r="F604" s="65"/>
    </row>
    <row r="605" spans="1:6" ht="15">
      <c r="A605" s="76"/>
      <c r="B605" s="65"/>
      <c r="C605" s="65"/>
      <c r="D605" s="65"/>
      <c r="E605" s="88"/>
      <c r="F605" s="65"/>
    </row>
    <row r="606" spans="1:6" ht="15">
      <c r="A606" s="76"/>
      <c r="B606" s="65"/>
      <c r="C606" s="65"/>
      <c r="D606" s="65"/>
      <c r="E606" s="88"/>
      <c r="F606" s="65"/>
    </row>
    <row r="607" spans="1:6" ht="15">
      <c r="A607" s="76"/>
      <c r="B607" s="65"/>
      <c r="C607" s="65"/>
      <c r="D607" s="65"/>
      <c r="E607" s="88"/>
      <c r="F607" s="65"/>
    </row>
    <row r="608" spans="1:6" ht="15">
      <c r="A608" s="76"/>
      <c r="B608" s="65"/>
      <c r="C608" s="65"/>
      <c r="D608" s="65"/>
      <c r="E608" s="88"/>
      <c r="F608" s="65"/>
    </row>
    <row r="609" spans="1:6" ht="15">
      <c r="A609" s="76"/>
      <c r="B609" s="65"/>
      <c r="C609" s="65"/>
      <c r="D609" s="65"/>
      <c r="E609" s="88"/>
      <c r="F609" s="65"/>
    </row>
    <row r="610" spans="1:6" ht="15">
      <c r="A610" s="76"/>
      <c r="B610" s="65"/>
      <c r="C610" s="65"/>
      <c r="D610" s="65"/>
      <c r="E610" s="88"/>
      <c r="F610" s="65"/>
    </row>
    <row r="611" spans="1:6" ht="15">
      <c r="A611" s="76"/>
      <c r="B611" s="65"/>
      <c r="C611" s="65"/>
      <c r="D611" s="65"/>
      <c r="E611" s="88"/>
      <c r="F611" s="65"/>
    </row>
    <row r="612" spans="1:6" ht="15">
      <c r="A612" s="76"/>
      <c r="B612" s="65"/>
      <c r="C612" s="65"/>
      <c r="D612" s="65"/>
      <c r="E612" s="88"/>
      <c r="F612" s="65"/>
    </row>
    <row r="613" spans="1:6" ht="15">
      <c r="A613" s="76"/>
      <c r="B613" s="65"/>
      <c r="C613" s="65"/>
      <c r="D613" s="65"/>
      <c r="E613" s="88"/>
      <c r="F613" s="65"/>
    </row>
    <row r="614" spans="1:6" ht="15">
      <c r="A614" s="76"/>
      <c r="B614" s="65"/>
      <c r="C614" s="65"/>
      <c r="D614" s="65"/>
      <c r="E614" s="88"/>
      <c r="F614" s="65"/>
    </row>
    <row r="615" spans="1:6" ht="15">
      <c r="A615" s="76"/>
      <c r="B615" s="65"/>
      <c r="C615" s="65"/>
      <c r="D615" s="65"/>
      <c r="E615" s="88"/>
      <c r="F615" s="65"/>
    </row>
    <row r="616" spans="1:6" ht="15">
      <c r="A616" s="76"/>
      <c r="B616" s="65"/>
      <c r="C616" s="65"/>
      <c r="D616" s="65"/>
      <c r="E616" s="88"/>
      <c r="F616" s="65"/>
    </row>
    <row r="617" spans="1:6" ht="15">
      <c r="A617" s="76"/>
      <c r="B617" s="65"/>
      <c r="C617" s="65"/>
      <c r="D617" s="65"/>
      <c r="E617" s="88"/>
      <c r="F617" s="65"/>
    </row>
    <row r="618" spans="1:6" ht="15">
      <c r="A618" s="76"/>
      <c r="B618" s="65"/>
      <c r="C618" s="65"/>
      <c r="D618" s="65"/>
      <c r="E618" s="88"/>
      <c r="F618" s="65"/>
    </row>
    <row r="619" spans="1:6" ht="15">
      <c r="A619" s="76"/>
      <c r="B619" s="65"/>
      <c r="C619" s="65"/>
      <c r="D619" s="65"/>
      <c r="E619" s="88"/>
      <c r="F619" s="65"/>
    </row>
    <row r="620" spans="1:6" ht="15">
      <c r="A620" s="76"/>
      <c r="B620" s="65"/>
      <c r="C620" s="65"/>
      <c r="D620" s="65"/>
      <c r="E620" s="88"/>
      <c r="F620" s="65"/>
    </row>
    <row r="621" spans="1:6" ht="15">
      <c r="A621" s="76"/>
      <c r="B621" s="65"/>
      <c r="C621" s="65"/>
      <c r="D621" s="65"/>
      <c r="E621" s="88"/>
      <c r="F621" s="65"/>
    </row>
    <row r="622" spans="1:6" ht="15">
      <c r="A622" s="76"/>
      <c r="B622" s="65"/>
      <c r="C622" s="65"/>
      <c r="D622" s="65"/>
      <c r="E622" s="88"/>
      <c r="F622" s="65"/>
    </row>
    <row r="623" spans="1:6" ht="15">
      <c r="A623" s="76"/>
      <c r="B623" s="65"/>
      <c r="C623" s="65"/>
      <c r="D623" s="65"/>
      <c r="E623" s="88"/>
      <c r="F623" s="65"/>
    </row>
    <row r="624" spans="1:6" ht="15">
      <c r="A624" s="76"/>
      <c r="B624" s="65"/>
      <c r="C624" s="65"/>
      <c r="D624" s="65"/>
      <c r="E624" s="88"/>
      <c r="F624" s="65"/>
    </row>
    <row r="625" spans="1:6" ht="15">
      <c r="A625" s="76"/>
      <c r="B625" s="65"/>
      <c r="C625" s="65"/>
      <c r="D625" s="65"/>
      <c r="E625" s="88"/>
      <c r="F625" s="65"/>
    </row>
    <row r="626" spans="1:6" ht="15">
      <c r="A626" s="76"/>
      <c r="B626" s="65"/>
      <c r="C626" s="65"/>
      <c r="D626" s="65"/>
      <c r="E626" s="88"/>
      <c r="F626" s="65"/>
    </row>
    <row r="627" spans="1:6" ht="15">
      <c r="A627" s="76"/>
      <c r="B627" s="65"/>
      <c r="C627" s="65"/>
      <c r="D627" s="65"/>
      <c r="E627" s="88"/>
      <c r="F627" s="65"/>
    </row>
    <row r="628" spans="1:6" ht="15">
      <c r="A628" s="76"/>
      <c r="B628" s="65"/>
      <c r="C628" s="65"/>
      <c r="D628" s="65"/>
      <c r="E628" s="88"/>
      <c r="F628" s="65"/>
    </row>
    <row r="629" spans="1:6" ht="15">
      <c r="A629" s="76"/>
      <c r="B629" s="65"/>
      <c r="C629" s="65"/>
      <c r="D629" s="65"/>
      <c r="E629" s="88"/>
      <c r="F629" s="65"/>
    </row>
    <row r="630" spans="1:6" ht="15">
      <c r="A630" s="76"/>
      <c r="B630" s="65"/>
      <c r="C630" s="65"/>
      <c r="D630" s="65"/>
      <c r="E630" s="88"/>
      <c r="F630" s="65"/>
    </row>
    <row r="631" spans="1:6" ht="15">
      <c r="A631" s="76"/>
      <c r="B631" s="65"/>
      <c r="C631" s="65"/>
      <c r="D631" s="65"/>
      <c r="E631" s="88"/>
      <c r="F631" s="65"/>
    </row>
    <row r="632" spans="1:6" ht="15">
      <c r="A632" s="76"/>
      <c r="B632" s="65"/>
      <c r="C632" s="65"/>
      <c r="D632" s="65"/>
      <c r="E632" s="88"/>
      <c r="F632" s="65"/>
    </row>
    <row r="633" spans="1:6" ht="15">
      <c r="A633" s="76"/>
      <c r="B633" s="65"/>
      <c r="C633" s="65"/>
      <c r="D633" s="65"/>
      <c r="E633" s="88"/>
      <c r="F633" s="65"/>
    </row>
    <row r="634" spans="1:6" ht="15">
      <c r="A634" s="76"/>
      <c r="B634" s="65"/>
      <c r="C634" s="65"/>
      <c r="D634" s="65"/>
      <c r="E634" s="88"/>
      <c r="F634" s="65"/>
    </row>
    <row r="635" spans="1:6" ht="15">
      <c r="A635" s="76"/>
      <c r="B635" s="65"/>
      <c r="C635" s="65"/>
      <c r="D635" s="65"/>
      <c r="E635" s="88"/>
      <c r="F635" s="65"/>
    </row>
    <row r="636" spans="1:6" ht="15">
      <c r="A636" s="76"/>
      <c r="B636" s="65"/>
      <c r="C636" s="65"/>
      <c r="D636" s="65"/>
      <c r="E636" s="88"/>
      <c r="F636" s="65"/>
    </row>
    <row r="637" spans="1:6" ht="15">
      <c r="A637" s="76"/>
      <c r="B637" s="65"/>
      <c r="C637" s="65"/>
      <c r="D637" s="65"/>
      <c r="E637" s="88"/>
      <c r="F637" s="65"/>
    </row>
    <row r="638" spans="1:6" ht="15">
      <c r="A638" s="76"/>
      <c r="B638" s="65"/>
      <c r="C638" s="65"/>
      <c r="D638" s="65"/>
      <c r="E638" s="88"/>
      <c r="F638" s="65"/>
    </row>
    <row r="639" spans="1:6" ht="15">
      <c r="A639" s="76"/>
      <c r="B639" s="65"/>
      <c r="C639" s="65"/>
      <c r="D639" s="65"/>
      <c r="E639" s="88"/>
      <c r="F639" s="65"/>
    </row>
    <row r="640" spans="1:6" ht="15">
      <c r="A640" s="76"/>
      <c r="B640" s="65"/>
      <c r="C640" s="65"/>
      <c r="D640" s="65"/>
      <c r="E640" s="88"/>
      <c r="F640" s="65"/>
    </row>
    <row r="641" spans="1:6" ht="15">
      <c r="A641" s="76"/>
      <c r="B641" s="65"/>
      <c r="C641" s="65"/>
      <c r="D641" s="65"/>
      <c r="E641" s="88"/>
      <c r="F641" s="65"/>
    </row>
    <row r="642" spans="1:6" ht="15">
      <c r="A642" s="76"/>
      <c r="B642" s="65"/>
      <c r="C642" s="65"/>
      <c r="D642" s="65"/>
      <c r="E642" s="88"/>
      <c r="F642" s="65"/>
    </row>
    <row r="643" spans="1:6" ht="15">
      <c r="A643" s="76"/>
      <c r="B643" s="65"/>
      <c r="C643" s="65"/>
      <c r="D643" s="65"/>
      <c r="E643" s="88"/>
      <c r="F643" s="65"/>
    </row>
    <row r="644" spans="1:6" ht="15">
      <c r="A644" s="76"/>
      <c r="B644" s="65"/>
      <c r="C644" s="65"/>
      <c r="D644" s="65"/>
      <c r="E644" s="88"/>
      <c r="F644" s="65"/>
    </row>
    <row r="645" spans="1:6" ht="15">
      <c r="A645" s="76"/>
      <c r="B645" s="65"/>
      <c r="C645" s="65"/>
      <c r="D645" s="65"/>
      <c r="E645" s="88"/>
      <c r="F645" s="65"/>
    </row>
    <row r="646" spans="1:6" ht="15">
      <c r="A646" s="76"/>
      <c r="B646" s="65"/>
      <c r="C646" s="65"/>
      <c r="D646" s="65"/>
      <c r="E646" s="88"/>
      <c r="F646" s="65"/>
    </row>
    <row r="647" spans="1:6" ht="15">
      <c r="A647" s="76"/>
      <c r="B647" s="65"/>
      <c r="C647" s="65"/>
      <c r="D647" s="65"/>
      <c r="E647" s="88"/>
      <c r="F647" s="65"/>
    </row>
    <row r="648" spans="1:6" ht="15">
      <c r="A648" s="76"/>
      <c r="B648" s="65"/>
      <c r="C648" s="65"/>
      <c r="D648" s="65"/>
      <c r="E648" s="88"/>
      <c r="F648" s="65"/>
    </row>
    <row r="649" spans="1:6" ht="15">
      <c r="A649" s="76"/>
      <c r="B649" s="65"/>
      <c r="C649" s="65"/>
      <c r="D649" s="65"/>
      <c r="E649" s="88"/>
      <c r="F649" s="65"/>
    </row>
    <row r="650" spans="1:6" ht="15">
      <c r="A650" s="76"/>
      <c r="B650" s="65"/>
      <c r="C650" s="65"/>
      <c r="D650" s="65"/>
      <c r="E650" s="88"/>
      <c r="F650" s="65"/>
    </row>
    <row r="651" spans="1:6" ht="15">
      <c r="A651" s="76"/>
      <c r="B651" s="65"/>
      <c r="C651" s="65"/>
      <c r="D651" s="65"/>
      <c r="E651" s="88"/>
      <c r="F651" s="65"/>
    </row>
    <row r="652" spans="1:6" ht="15">
      <c r="A652" s="76"/>
      <c r="B652" s="65"/>
      <c r="C652" s="65"/>
      <c r="D652" s="65"/>
      <c r="E652" s="88"/>
      <c r="F652" s="65"/>
    </row>
    <row r="653" spans="1:6" ht="15">
      <c r="A653" s="76"/>
      <c r="B653" s="65"/>
      <c r="C653" s="65"/>
      <c r="D653" s="65"/>
      <c r="E653" s="88"/>
      <c r="F653" s="65"/>
    </row>
    <row r="654" spans="1:6" ht="15">
      <c r="A654" s="76"/>
      <c r="B654" s="65"/>
      <c r="C654" s="65"/>
      <c r="D654" s="65"/>
      <c r="E654" s="88"/>
      <c r="F654" s="65"/>
    </row>
    <row r="655" spans="1:6" ht="15">
      <c r="A655" s="76"/>
      <c r="B655" s="65"/>
      <c r="C655" s="65"/>
      <c r="D655" s="65"/>
      <c r="E655" s="88"/>
      <c r="F655" s="65"/>
    </row>
    <row r="656" spans="1:6" ht="15">
      <c r="A656" s="76"/>
      <c r="B656" s="65"/>
      <c r="C656" s="65"/>
      <c r="D656" s="65"/>
      <c r="E656" s="88"/>
      <c r="F656" s="65"/>
    </row>
    <row r="657" spans="1:6" ht="15">
      <c r="A657" s="76"/>
      <c r="B657" s="65"/>
      <c r="C657" s="65"/>
      <c r="D657" s="65"/>
      <c r="E657" s="88"/>
      <c r="F657" s="65"/>
    </row>
    <row r="658" spans="1:6" ht="15">
      <c r="A658" s="76"/>
      <c r="B658" s="65"/>
      <c r="C658" s="65"/>
      <c r="D658" s="65"/>
      <c r="E658" s="88"/>
      <c r="F658" s="65"/>
    </row>
    <row r="659" spans="1:6" ht="15">
      <c r="A659" s="76"/>
      <c r="B659" s="65"/>
      <c r="C659" s="65"/>
      <c r="D659" s="65"/>
      <c r="E659" s="88"/>
      <c r="F659" s="65"/>
    </row>
    <row r="660" spans="1:6" ht="15">
      <c r="A660" s="76"/>
      <c r="B660" s="65"/>
      <c r="C660" s="65"/>
      <c r="D660" s="65"/>
      <c r="E660" s="88"/>
      <c r="F660" s="65"/>
    </row>
    <row r="661" spans="1:6" ht="15">
      <c r="A661" s="76"/>
      <c r="B661" s="65"/>
      <c r="C661" s="65"/>
      <c r="D661" s="65"/>
      <c r="E661" s="88"/>
      <c r="F661" s="65"/>
    </row>
    <row r="662" spans="1:6" ht="15">
      <c r="A662" s="76"/>
      <c r="B662" s="65"/>
      <c r="C662" s="65"/>
      <c r="D662" s="65"/>
      <c r="E662" s="88"/>
      <c r="F662" s="65"/>
    </row>
    <row r="663" spans="1:6" ht="15">
      <c r="A663" s="76"/>
      <c r="B663" s="65"/>
      <c r="C663" s="65"/>
      <c r="D663" s="65"/>
      <c r="E663" s="88"/>
      <c r="F663" s="65"/>
    </row>
    <row r="664" spans="1:6" ht="15">
      <c r="A664" s="76"/>
      <c r="B664" s="65"/>
      <c r="C664" s="65"/>
      <c r="D664" s="65"/>
      <c r="E664" s="88"/>
      <c r="F664" s="65"/>
    </row>
    <row r="665" spans="1:6" ht="15">
      <c r="A665" s="76"/>
      <c r="B665" s="65"/>
      <c r="C665" s="65"/>
      <c r="D665" s="65"/>
      <c r="E665" s="88"/>
      <c r="F665" s="65"/>
    </row>
    <row r="666" spans="1:6" ht="15">
      <c r="A666" s="76"/>
      <c r="B666" s="65"/>
      <c r="C666" s="65"/>
      <c r="D666" s="65"/>
      <c r="E666" s="88"/>
      <c r="F666" s="65"/>
    </row>
    <row r="667" spans="1:6" ht="15">
      <c r="A667" s="76"/>
      <c r="B667" s="65"/>
      <c r="C667" s="65"/>
      <c r="D667" s="65"/>
      <c r="E667" s="88"/>
      <c r="F667" s="65"/>
    </row>
    <row r="668" spans="1:6" ht="15">
      <c r="A668" s="76"/>
      <c r="B668" s="65"/>
      <c r="C668" s="65"/>
      <c r="D668" s="65"/>
      <c r="E668" s="88"/>
      <c r="F668" s="65"/>
    </row>
    <row r="669" spans="1:6" ht="15">
      <c r="A669" s="76"/>
      <c r="B669" s="65"/>
      <c r="C669" s="65"/>
      <c r="D669" s="65"/>
      <c r="E669" s="88"/>
      <c r="F669" s="65"/>
    </row>
    <row r="670" spans="1:6" ht="15">
      <c r="A670" s="76"/>
      <c r="B670" s="65"/>
      <c r="C670" s="65"/>
      <c r="D670" s="65"/>
      <c r="E670" s="88"/>
      <c r="F670" s="65"/>
    </row>
    <row r="671" spans="1:6" ht="15">
      <c r="A671" s="76"/>
      <c r="B671" s="65"/>
      <c r="C671" s="65"/>
      <c r="D671" s="65"/>
      <c r="E671" s="88"/>
      <c r="F671" s="65"/>
    </row>
    <row r="672" spans="1:6" ht="15">
      <c r="A672" s="76"/>
      <c r="B672" s="65"/>
      <c r="C672" s="65"/>
      <c r="D672" s="65"/>
      <c r="E672" s="88"/>
      <c r="F672" s="65"/>
    </row>
    <row r="673" spans="1:6" ht="15">
      <c r="A673" s="76"/>
      <c r="B673" s="65"/>
      <c r="C673" s="65"/>
      <c r="D673" s="65"/>
      <c r="E673" s="88"/>
      <c r="F673" s="65"/>
    </row>
    <row r="674" spans="1:6" ht="15">
      <c r="A674" s="76"/>
      <c r="B674" s="65"/>
      <c r="C674" s="65"/>
      <c r="D674" s="65"/>
      <c r="E674" s="88"/>
      <c r="F674" s="65"/>
    </row>
    <row r="675" spans="1:6" ht="15">
      <c r="A675" s="76"/>
      <c r="B675" s="65"/>
      <c r="C675" s="65"/>
      <c r="D675" s="65"/>
      <c r="E675" s="88"/>
      <c r="F675" s="65"/>
    </row>
    <row r="676" spans="1:6" ht="15">
      <c r="A676" s="76"/>
      <c r="B676" s="65"/>
      <c r="C676" s="65"/>
      <c r="D676" s="65"/>
      <c r="E676" s="88"/>
      <c r="F676" s="65"/>
    </row>
    <row r="677" spans="1:6" ht="15">
      <c r="A677" s="76"/>
      <c r="B677" s="65"/>
      <c r="C677" s="65"/>
      <c r="D677" s="65"/>
      <c r="E677" s="88"/>
      <c r="F677" s="65"/>
    </row>
    <row r="678" spans="1:6" ht="15">
      <c r="A678" s="76"/>
      <c r="B678" s="65"/>
      <c r="C678" s="65"/>
      <c r="D678" s="65"/>
      <c r="E678" s="88"/>
      <c r="F678" s="65"/>
    </row>
    <row r="679" spans="1:6" ht="15">
      <c r="A679" s="76"/>
      <c r="B679" s="65"/>
      <c r="C679" s="65"/>
      <c r="D679" s="65"/>
      <c r="E679" s="88"/>
      <c r="F679" s="65"/>
    </row>
    <row r="680" spans="1:6" ht="15">
      <c r="A680" s="76"/>
      <c r="B680" s="65"/>
      <c r="C680" s="65"/>
      <c r="D680" s="65"/>
      <c r="E680" s="88"/>
      <c r="F680" s="65"/>
    </row>
    <row r="681" spans="1:6" ht="15">
      <c r="A681" s="76"/>
      <c r="B681" s="65"/>
      <c r="C681" s="65"/>
      <c r="D681" s="65"/>
      <c r="E681" s="88"/>
      <c r="F681" s="65"/>
    </row>
    <row r="682" spans="1:6" ht="15">
      <c r="A682" s="76"/>
      <c r="B682" s="65"/>
      <c r="C682" s="65"/>
      <c r="D682" s="65"/>
      <c r="E682" s="88"/>
      <c r="F682" s="65"/>
    </row>
    <row r="683" spans="1:6" ht="15">
      <c r="A683" s="76"/>
      <c r="B683" s="65"/>
      <c r="C683" s="65"/>
      <c r="D683" s="65"/>
      <c r="E683" s="88"/>
      <c r="F683" s="65"/>
    </row>
    <row r="684" spans="1:6" ht="15">
      <c r="A684" s="76"/>
      <c r="B684" s="65"/>
      <c r="C684" s="65"/>
      <c r="D684" s="65"/>
      <c r="E684" s="88"/>
      <c r="F684" s="65"/>
    </row>
    <row r="685" spans="1:6" ht="15">
      <c r="A685" s="76"/>
      <c r="B685" s="65"/>
      <c r="C685" s="65"/>
      <c r="D685" s="65"/>
      <c r="E685" s="88"/>
      <c r="F685" s="65"/>
    </row>
    <row r="686" spans="1:6" ht="15">
      <c r="A686" s="76"/>
      <c r="B686" s="65"/>
      <c r="C686" s="65"/>
      <c r="D686" s="65"/>
      <c r="E686" s="88"/>
      <c r="F686" s="65"/>
    </row>
    <row r="687" spans="1:6" ht="15">
      <c r="A687" s="76"/>
      <c r="B687" s="65"/>
      <c r="C687" s="65"/>
      <c r="D687" s="65"/>
      <c r="E687" s="88"/>
      <c r="F687" s="65"/>
    </row>
    <row r="688" spans="1:6" ht="15">
      <c r="A688" s="76"/>
      <c r="B688" s="65"/>
      <c r="C688" s="65"/>
      <c r="D688" s="65"/>
      <c r="E688" s="88"/>
      <c r="F688" s="65"/>
    </row>
    <row r="689" spans="1:6" ht="15">
      <c r="A689" s="76"/>
      <c r="B689" s="65"/>
      <c r="C689" s="65"/>
      <c r="D689" s="65"/>
      <c r="E689" s="88"/>
      <c r="F689" s="65"/>
    </row>
    <row r="690" spans="1:6" ht="15">
      <c r="A690" s="76"/>
      <c r="B690" s="65"/>
      <c r="C690" s="65"/>
      <c r="D690" s="65"/>
      <c r="E690" s="88"/>
      <c r="F690" s="65"/>
    </row>
    <row r="691" spans="1:6" ht="15">
      <c r="A691" s="76"/>
      <c r="B691" s="65"/>
      <c r="C691" s="65"/>
      <c r="D691" s="65"/>
      <c r="E691" s="88"/>
      <c r="F691" s="65"/>
    </row>
    <row r="692" spans="1:6" ht="15">
      <c r="A692" s="76"/>
      <c r="B692" s="65"/>
      <c r="C692" s="65"/>
      <c r="D692" s="65"/>
      <c r="E692" s="88"/>
      <c r="F692" s="65"/>
    </row>
    <row r="693" spans="1:6" ht="15">
      <c r="A693" s="76"/>
      <c r="B693" s="65"/>
      <c r="C693" s="65"/>
      <c r="D693" s="65"/>
      <c r="E693" s="88"/>
      <c r="F693" s="65"/>
    </row>
    <row r="694" spans="1:6" ht="15">
      <c r="A694" s="76"/>
      <c r="B694" s="65"/>
      <c r="C694" s="65"/>
      <c r="D694" s="65"/>
      <c r="E694" s="88"/>
      <c r="F694" s="65"/>
    </row>
    <row r="695" spans="1:6" ht="15">
      <c r="A695" s="76"/>
      <c r="B695" s="65"/>
      <c r="C695" s="65"/>
      <c r="D695" s="65"/>
      <c r="E695" s="88"/>
      <c r="F695" s="65"/>
    </row>
    <row r="696" spans="1:6" ht="15">
      <c r="A696" s="76"/>
      <c r="B696" s="65"/>
      <c r="C696" s="65"/>
      <c r="D696" s="65"/>
      <c r="E696" s="88"/>
      <c r="F696" s="65"/>
    </row>
    <row r="697" spans="1:6" ht="15">
      <c r="A697" s="76"/>
      <c r="B697" s="65"/>
      <c r="C697" s="65"/>
      <c r="D697" s="65"/>
      <c r="E697" s="88"/>
      <c r="F697" s="65"/>
    </row>
    <row r="698" spans="1:6" ht="15">
      <c r="A698" s="76"/>
      <c r="B698" s="65"/>
      <c r="C698" s="65"/>
      <c r="D698" s="65"/>
      <c r="E698" s="88"/>
      <c r="F698" s="65"/>
    </row>
    <row r="699" spans="1:6" ht="15">
      <c r="A699" s="76"/>
      <c r="B699" s="65"/>
      <c r="C699" s="65"/>
      <c r="D699" s="65"/>
      <c r="E699" s="88"/>
      <c r="F699" s="65"/>
    </row>
    <row r="700" spans="1:6" ht="15">
      <c r="A700" s="76"/>
      <c r="B700" s="65"/>
      <c r="C700" s="65"/>
      <c r="D700" s="65"/>
      <c r="E700" s="88"/>
      <c r="F700" s="65"/>
    </row>
    <row r="701" spans="1:6" ht="15">
      <c r="A701" s="76"/>
      <c r="B701" s="65"/>
      <c r="C701" s="65"/>
      <c r="D701" s="65"/>
      <c r="E701" s="88"/>
      <c r="F701" s="65"/>
    </row>
    <row r="702" spans="1:6" ht="15">
      <c r="A702" s="76"/>
      <c r="B702" s="65"/>
      <c r="C702" s="65"/>
      <c r="D702" s="65"/>
      <c r="E702" s="88"/>
      <c r="F702" s="65"/>
    </row>
    <row r="703" spans="1:6" ht="15">
      <c r="A703" s="76"/>
      <c r="B703" s="65"/>
      <c r="C703" s="65"/>
      <c r="D703" s="65"/>
      <c r="E703" s="88"/>
      <c r="F703" s="65"/>
    </row>
    <row r="704" spans="1:6" ht="15">
      <c r="A704" s="76"/>
      <c r="B704" s="65"/>
      <c r="C704" s="65"/>
      <c r="D704" s="65"/>
      <c r="E704" s="88"/>
      <c r="F704" s="65"/>
    </row>
    <row r="705" spans="1:6" ht="15">
      <c r="A705" s="76"/>
      <c r="B705" s="65"/>
      <c r="C705" s="65"/>
      <c r="D705" s="65"/>
      <c r="E705" s="88"/>
      <c r="F705" s="65"/>
    </row>
    <row r="706" spans="1:6" ht="15">
      <c r="A706" s="76"/>
      <c r="B706" s="65"/>
      <c r="C706" s="65"/>
      <c r="D706" s="65"/>
      <c r="E706" s="88"/>
      <c r="F706" s="65"/>
    </row>
    <row r="707" spans="1:6" ht="15">
      <c r="A707" s="76"/>
      <c r="B707" s="65"/>
      <c r="C707" s="65"/>
      <c r="D707" s="65"/>
      <c r="E707" s="88"/>
      <c r="F707" s="65"/>
    </row>
    <row r="708" spans="1:6" ht="15">
      <c r="A708" s="76"/>
      <c r="B708" s="65"/>
      <c r="C708" s="65"/>
      <c r="D708" s="65"/>
      <c r="E708" s="88"/>
      <c r="F708" s="65"/>
    </row>
    <row r="709" spans="1:6" ht="15">
      <c r="A709" s="76"/>
      <c r="B709" s="65"/>
      <c r="C709" s="65"/>
      <c r="D709" s="65"/>
      <c r="E709" s="88"/>
      <c r="F709" s="65"/>
    </row>
    <row r="710" spans="1:6" ht="15">
      <c r="A710" s="76"/>
      <c r="B710" s="65"/>
      <c r="C710" s="65"/>
      <c r="D710" s="65"/>
      <c r="E710" s="88"/>
      <c r="F710" s="65"/>
    </row>
    <row r="711" spans="1:6" ht="15">
      <c r="A711" s="76"/>
      <c r="B711" s="65"/>
      <c r="C711" s="65"/>
      <c r="D711" s="65"/>
      <c r="E711" s="88"/>
      <c r="F711" s="65"/>
    </row>
    <row r="712" spans="1:6" ht="15">
      <c r="A712" s="76"/>
      <c r="B712" s="65"/>
      <c r="C712" s="65"/>
      <c r="D712" s="65"/>
      <c r="E712" s="88"/>
      <c r="F712" s="65"/>
    </row>
    <row r="713" spans="1:6" ht="15">
      <c r="A713" s="76"/>
      <c r="B713" s="65"/>
      <c r="C713" s="65"/>
      <c r="D713" s="65"/>
      <c r="E713" s="88"/>
      <c r="F713" s="65"/>
    </row>
    <row r="714" spans="1:6" ht="15">
      <c r="A714" s="76"/>
      <c r="B714" s="65"/>
      <c r="C714" s="65"/>
      <c r="D714" s="65"/>
      <c r="E714" s="88"/>
      <c r="F714" s="65"/>
    </row>
    <row r="715" spans="1:6" ht="15">
      <c r="A715" s="76"/>
      <c r="B715" s="65"/>
      <c r="C715" s="65"/>
      <c r="D715" s="65"/>
      <c r="E715" s="88"/>
      <c r="F715" s="65"/>
    </row>
    <row r="716" spans="1:6" ht="15">
      <c r="A716" s="76"/>
      <c r="B716" s="65"/>
      <c r="C716" s="65"/>
      <c r="D716" s="65"/>
      <c r="E716" s="88"/>
      <c r="F716" s="65"/>
    </row>
    <row r="717" spans="1:6" ht="15">
      <c r="A717" s="76"/>
      <c r="B717" s="65"/>
      <c r="C717" s="65"/>
      <c r="D717" s="65"/>
      <c r="E717" s="88"/>
      <c r="F717" s="65"/>
    </row>
    <row r="718" spans="1:6" ht="15">
      <c r="A718" s="76"/>
      <c r="B718" s="65"/>
      <c r="C718" s="65"/>
      <c r="D718" s="65"/>
      <c r="E718" s="88"/>
      <c r="F718" s="65"/>
    </row>
    <row r="719" spans="1:6" ht="15">
      <c r="A719" s="76"/>
      <c r="B719" s="65"/>
      <c r="C719" s="65"/>
      <c r="D719" s="65"/>
      <c r="E719" s="88"/>
      <c r="F719" s="65"/>
    </row>
    <row r="720" spans="1:6" ht="15">
      <c r="A720" s="76"/>
      <c r="B720" s="65"/>
      <c r="C720" s="65"/>
      <c r="D720" s="65"/>
      <c r="E720" s="88"/>
      <c r="F720" s="65"/>
    </row>
    <row r="721" spans="1:6" ht="15">
      <c r="A721" s="76"/>
      <c r="B721" s="65"/>
      <c r="C721" s="65"/>
      <c r="D721" s="65"/>
      <c r="E721" s="88"/>
      <c r="F721" s="65"/>
    </row>
    <row r="722" spans="1:6" ht="15">
      <c r="A722" s="76"/>
      <c r="B722" s="65"/>
      <c r="C722" s="65"/>
      <c r="D722" s="65"/>
      <c r="E722" s="88"/>
      <c r="F722" s="65"/>
    </row>
    <row r="723" spans="1:6" ht="15">
      <c r="A723" s="76"/>
      <c r="B723" s="65"/>
      <c r="C723" s="65"/>
      <c r="D723" s="65"/>
      <c r="E723" s="88"/>
      <c r="F723" s="65"/>
    </row>
    <row r="724" spans="1:6" ht="15">
      <c r="A724" s="76"/>
      <c r="B724" s="65"/>
      <c r="C724" s="65"/>
      <c r="D724" s="65"/>
      <c r="E724" s="88"/>
      <c r="F724" s="65"/>
    </row>
    <row r="725" spans="1:6" ht="15">
      <c r="A725" s="76"/>
      <c r="B725" s="65"/>
      <c r="C725" s="65"/>
      <c r="D725" s="65"/>
      <c r="E725" s="88"/>
      <c r="F725" s="65"/>
    </row>
    <row r="726" spans="1:6" ht="15">
      <c r="A726" s="76"/>
      <c r="B726" s="65"/>
      <c r="C726" s="65"/>
      <c r="D726" s="65"/>
      <c r="E726" s="88"/>
      <c r="F726" s="65"/>
    </row>
    <row r="727" spans="1:6" ht="15">
      <c r="A727" s="76"/>
      <c r="B727" s="65"/>
      <c r="C727" s="65"/>
      <c r="D727" s="65"/>
      <c r="E727" s="88"/>
      <c r="F727" s="65"/>
    </row>
    <row r="728" spans="1:6" ht="15">
      <c r="A728" s="76"/>
      <c r="B728" s="65"/>
      <c r="C728" s="65"/>
      <c r="D728" s="65"/>
      <c r="E728" s="88"/>
      <c r="F728" s="65"/>
    </row>
    <row r="729" spans="1:6" ht="15">
      <c r="A729" s="76"/>
      <c r="B729" s="65"/>
      <c r="C729" s="65"/>
      <c r="D729" s="65"/>
      <c r="E729" s="88"/>
      <c r="F729" s="65"/>
    </row>
    <row r="730" spans="1:6" ht="15">
      <c r="A730" s="76"/>
      <c r="B730" s="65"/>
      <c r="C730" s="65"/>
      <c r="D730" s="65"/>
      <c r="E730" s="88"/>
      <c r="F730" s="65"/>
    </row>
    <row r="731" spans="1:6" ht="15">
      <c r="A731" s="76"/>
      <c r="B731" s="65"/>
      <c r="C731" s="65"/>
      <c r="D731" s="65"/>
      <c r="E731" s="88"/>
      <c r="F731" s="65"/>
    </row>
    <row r="732" spans="1:6" ht="15">
      <c r="A732" s="76"/>
      <c r="B732" s="65"/>
      <c r="C732" s="65"/>
      <c r="D732" s="65"/>
      <c r="E732" s="88"/>
      <c r="F732" s="65"/>
    </row>
    <row r="733" spans="1:6" ht="15">
      <c r="A733" s="76"/>
      <c r="B733" s="65"/>
      <c r="C733" s="65"/>
      <c r="D733" s="65"/>
      <c r="E733" s="88"/>
      <c r="F733" s="65"/>
    </row>
    <row r="734" spans="1:6" ht="15">
      <c r="A734" s="76"/>
      <c r="B734" s="65"/>
      <c r="C734" s="65"/>
      <c r="D734" s="65"/>
      <c r="E734" s="88"/>
      <c r="F734" s="65"/>
    </row>
    <row r="735" spans="1:6" ht="15">
      <c r="A735" s="76"/>
      <c r="B735" s="65"/>
      <c r="C735" s="65"/>
      <c r="D735" s="65"/>
      <c r="E735" s="88"/>
      <c r="F735" s="65"/>
    </row>
    <row r="736" spans="1:6" ht="15">
      <c r="A736" s="76"/>
      <c r="B736" s="65"/>
      <c r="C736" s="65"/>
      <c r="D736" s="65"/>
      <c r="E736" s="88"/>
      <c r="F736" s="65"/>
    </row>
    <row r="737" spans="1:6" ht="15">
      <c r="A737" s="76"/>
      <c r="B737" s="65"/>
      <c r="C737" s="65"/>
      <c r="D737" s="65"/>
      <c r="E737" s="88"/>
      <c r="F737" s="65"/>
    </row>
    <row r="738" spans="1:6" ht="15">
      <c r="A738" s="76"/>
      <c r="B738" s="65"/>
      <c r="C738" s="65"/>
      <c r="D738" s="65"/>
      <c r="E738" s="88"/>
      <c r="F738" s="65"/>
    </row>
    <row r="739" spans="1:6" ht="15">
      <c r="A739" s="76"/>
      <c r="B739" s="65"/>
      <c r="C739" s="65"/>
      <c r="D739" s="65"/>
      <c r="E739" s="88"/>
      <c r="F739" s="65"/>
    </row>
    <row r="740" spans="1:6" ht="15">
      <c r="A740" s="76"/>
      <c r="B740" s="65"/>
      <c r="C740" s="65"/>
      <c r="D740" s="65"/>
      <c r="E740" s="88"/>
      <c r="F740" s="65"/>
    </row>
    <row r="741" spans="1:6" ht="15">
      <c r="A741" s="76"/>
      <c r="B741" s="65"/>
      <c r="C741" s="65"/>
      <c r="D741" s="65"/>
      <c r="E741" s="88"/>
      <c r="F741" s="65"/>
    </row>
    <row r="742" spans="1:6" ht="15">
      <c r="A742" s="76"/>
      <c r="B742" s="65"/>
      <c r="C742" s="65"/>
      <c r="D742" s="65"/>
      <c r="E742" s="88"/>
      <c r="F742" s="65"/>
    </row>
    <row r="743" spans="1:6" ht="15">
      <c r="A743" s="76"/>
      <c r="B743" s="65"/>
      <c r="C743" s="65"/>
      <c r="D743" s="65"/>
      <c r="E743" s="88"/>
      <c r="F743" s="65"/>
    </row>
    <row r="744" spans="1:6" ht="15">
      <c r="A744" s="76"/>
      <c r="B744" s="65"/>
      <c r="C744" s="65"/>
      <c r="D744" s="65"/>
      <c r="E744" s="88"/>
      <c r="F744" s="65"/>
    </row>
    <row r="745" spans="1:6" ht="15">
      <c r="A745" s="76"/>
      <c r="B745" s="65"/>
      <c r="C745" s="65"/>
      <c r="D745" s="65"/>
      <c r="E745" s="88"/>
      <c r="F745" s="65"/>
    </row>
    <row r="746" spans="1:6" ht="15">
      <c r="A746" s="76"/>
      <c r="B746" s="65"/>
      <c r="C746" s="65"/>
      <c r="D746" s="65"/>
      <c r="E746" s="88"/>
      <c r="F746" s="65"/>
    </row>
    <row r="747" spans="1:6" ht="15">
      <c r="A747" s="76"/>
      <c r="B747" s="65"/>
      <c r="C747" s="65"/>
      <c r="D747" s="65"/>
      <c r="E747" s="88"/>
      <c r="F747" s="65"/>
    </row>
    <row r="748" spans="1:6" ht="15">
      <c r="A748" s="76"/>
      <c r="B748" s="65"/>
      <c r="C748" s="65"/>
      <c r="D748" s="65"/>
      <c r="E748" s="88"/>
      <c r="F748" s="65"/>
    </row>
    <row r="749" spans="1:6" ht="15">
      <c r="A749" s="76"/>
      <c r="B749" s="65"/>
      <c r="C749" s="65"/>
      <c r="D749" s="65"/>
      <c r="E749" s="88"/>
      <c r="F749" s="65"/>
    </row>
    <row r="750" spans="1:6" ht="15">
      <c r="A750" s="76"/>
      <c r="B750" s="65"/>
      <c r="C750" s="65"/>
      <c r="D750" s="65"/>
      <c r="E750" s="88"/>
      <c r="F750" s="65"/>
    </row>
    <row r="751" spans="1:6" ht="15">
      <c r="A751" s="76"/>
      <c r="B751" s="65"/>
      <c r="C751" s="65"/>
      <c r="D751" s="65"/>
      <c r="E751" s="88"/>
      <c r="F751" s="65"/>
    </row>
    <row r="752" spans="1:6" ht="15">
      <c r="A752" s="76"/>
      <c r="B752" s="65"/>
      <c r="C752" s="65"/>
      <c r="D752" s="65"/>
      <c r="E752" s="88"/>
      <c r="F752" s="65"/>
    </row>
    <row r="753" spans="1:6" ht="15">
      <c r="A753" s="76"/>
      <c r="B753" s="65"/>
      <c r="C753" s="65"/>
      <c r="D753" s="65"/>
      <c r="E753" s="88"/>
      <c r="F753" s="65"/>
    </row>
    <row r="754" spans="1:6" ht="15">
      <c r="A754" s="76"/>
      <c r="B754" s="65"/>
      <c r="C754" s="65"/>
      <c r="D754" s="65"/>
      <c r="E754" s="88"/>
      <c r="F754" s="65"/>
    </row>
    <row r="755" spans="1:6" ht="15">
      <c r="A755" s="76"/>
      <c r="B755" s="65"/>
      <c r="C755" s="65"/>
      <c r="D755" s="65"/>
      <c r="E755" s="88"/>
      <c r="F755" s="65"/>
    </row>
    <row r="756" spans="1:6" ht="15">
      <c r="A756" s="76"/>
      <c r="B756" s="65"/>
      <c r="C756" s="65"/>
      <c r="D756" s="65"/>
      <c r="E756" s="88"/>
      <c r="F756" s="65"/>
    </row>
    <row r="757" spans="1:6" ht="15">
      <c r="A757" s="76"/>
      <c r="B757" s="65"/>
      <c r="C757" s="65"/>
      <c r="D757" s="65"/>
      <c r="E757" s="88"/>
      <c r="F757" s="65"/>
    </row>
    <row r="758" spans="1:6" ht="15">
      <c r="A758" s="76"/>
      <c r="B758" s="65"/>
      <c r="C758" s="65"/>
      <c r="D758" s="65"/>
      <c r="E758" s="88"/>
      <c r="F758" s="65"/>
    </row>
    <row r="759" spans="1:6" ht="15">
      <c r="A759" s="76"/>
      <c r="B759" s="65"/>
      <c r="C759" s="65"/>
      <c r="D759" s="65"/>
      <c r="E759" s="88"/>
      <c r="F759" s="65"/>
    </row>
    <row r="760" spans="1:6" ht="15">
      <c r="A760" s="76"/>
      <c r="B760" s="65"/>
      <c r="C760" s="65"/>
      <c r="D760" s="65"/>
      <c r="E760" s="88"/>
      <c r="F760" s="65"/>
    </row>
    <row r="761" spans="1:6" ht="15">
      <c r="A761" s="76"/>
      <c r="B761" s="65"/>
      <c r="C761" s="65"/>
      <c r="D761" s="65"/>
      <c r="E761" s="88"/>
      <c r="F761" s="65"/>
    </row>
    <row r="762" spans="1:6" ht="15">
      <c r="A762" s="76"/>
      <c r="B762" s="65"/>
      <c r="C762" s="65"/>
      <c r="D762" s="65"/>
      <c r="E762" s="88"/>
      <c r="F762" s="65"/>
    </row>
    <row r="763" spans="1:6" ht="15">
      <c r="A763" s="76"/>
      <c r="B763" s="65"/>
      <c r="C763" s="65"/>
      <c r="D763" s="65"/>
      <c r="E763" s="88"/>
      <c r="F763" s="65"/>
    </row>
    <row r="764" spans="1:6" ht="15">
      <c r="A764" s="76"/>
      <c r="B764" s="65"/>
      <c r="C764" s="65"/>
      <c r="D764" s="65"/>
      <c r="E764" s="88"/>
      <c r="F764" s="65"/>
    </row>
    <row r="765" spans="1:6" ht="15">
      <c r="A765" s="76"/>
      <c r="B765" s="65"/>
      <c r="C765" s="65"/>
      <c r="D765" s="65"/>
      <c r="E765" s="88"/>
      <c r="F765" s="65"/>
    </row>
    <row r="766" spans="1:6" ht="15">
      <c r="A766" s="76"/>
      <c r="B766" s="65"/>
      <c r="C766" s="65"/>
      <c r="D766" s="65"/>
      <c r="E766" s="88"/>
      <c r="F766" s="65"/>
    </row>
    <row r="767" spans="1:6" ht="15">
      <c r="A767" s="76"/>
      <c r="B767" s="65"/>
      <c r="C767" s="65"/>
      <c r="D767" s="65"/>
      <c r="E767" s="88"/>
      <c r="F767" s="65"/>
    </row>
    <row r="768" spans="1:6" ht="15">
      <c r="A768" s="76"/>
      <c r="B768" s="65"/>
      <c r="C768" s="65"/>
      <c r="D768" s="65"/>
      <c r="E768" s="88"/>
      <c r="F768" s="65"/>
    </row>
    <row r="769" spans="1:6" ht="15">
      <c r="A769" s="76"/>
      <c r="B769" s="65"/>
      <c r="C769" s="65"/>
      <c r="D769" s="65"/>
      <c r="E769" s="88"/>
      <c r="F769" s="65"/>
    </row>
    <row r="770" spans="1:6" ht="15">
      <c r="A770" s="76"/>
      <c r="B770" s="65"/>
      <c r="C770" s="65"/>
      <c r="D770" s="65"/>
      <c r="E770" s="88"/>
      <c r="F770" s="65"/>
    </row>
    <row r="771" spans="1:6" ht="15">
      <c r="A771" s="76"/>
      <c r="B771" s="65"/>
      <c r="C771" s="65"/>
      <c r="D771" s="65"/>
      <c r="E771" s="88"/>
      <c r="F771" s="65"/>
    </row>
    <row r="772" spans="1:6" ht="15">
      <c r="A772" s="76"/>
      <c r="B772" s="65"/>
      <c r="C772" s="65"/>
      <c r="D772" s="65"/>
      <c r="E772" s="88"/>
      <c r="F772" s="65"/>
    </row>
    <row r="773" spans="1:6" ht="15">
      <c r="A773" s="76"/>
      <c r="B773" s="65"/>
      <c r="C773" s="65"/>
      <c r="D773" s="65"/>
      <c r="E773" s="88"/>
      <c r="F773" s="65"/>
    </row>
    <row r="774" spans="1:6" ht="15">
      <c r="A774" s="76"/>
      <c r="B774" s="65"/>
      <c r="C774" s="65"/>
      <c r="D774" s="65"/>
      <c r="E774" s="88"/>
      <c r="F774" s="65"/>
    </row>
    <row r="775" spans="1:6" ht="15">
      <c r="A775" s="76"/>
      <c r="B775" s="65"/>
      <c r="C775" s="65"/>
      <c r="D775" s="65"/>
      <c r="E775" s="88"/>
      <c r="F775" s="65"/>
    </row>
    <row r="776" spans="1:6" ht="15">
      <c r="A776" s="76"/>
      <c r="B776" s="65"/>
      <c r="C776" s="65"/>
      <c r="D776" s="65"/>
      <c r="E776" s="88"/>
      <c r="F776" s="65"/>
    </row>
    <row r="777" spans="1:6" ht="15">
      <c r="A777" s="76"/>
      <c r="B777" s="65"/>
      <c r="C777" s="65"/>
      <c r="D777" s="65"/>
      <c r="E777" s="88"/>
      <c r="F777" s="65"/>
    </row>
    <row r="778" spans="1:6" ht="15">
      <c r="A778" s="76"/>
      <c r="B778" s="65"/>
      <c r="C778" s="65"/>
      <c r="D778" s="65"/>
      <c r="E778" s="88"/>
      <c r="F778" s="65"/>
    </row>
    <row r="779" spans="1:6" ht="15">
      <c r="A779" s="76"/>
      <c r="B779" s="65"/>
      <c r="C779" s="65"/>
      <c r="D779" s="65"/>
      <c r="E779" s="88"/>
      <c r="F779" s="65"/>
    </row>
    <row r="780" spans="1:6" ht="15">
      <c r="A780" s="76"/>
      <c r="B780" s="65"/>
      <c r="C780" s="65"/>
      <c r="D780" s="65"/>
      <c r="E780" s="88"/>
      <c r="F780" s="65"/>
    </row>
    <row r="781" spans="1:6" ht="15">
      <c r="A781" s="76"/>
      <c r="B781" s="65"/>
      <c r="C781" s="65"/>
      <c r="D781" s="65"/>
      <c r="E781" s="88"/>
      <c r="F781" s="65"/>
    </row>
    <row r="782" spans="1:6" ht="15">
      <c r="A782" s="76"/>
      <c r="B782" s="65"/>
      <c r="C782" s="65"/>
      <c r="D782" s="65"/>
      <c r="E782" s="88"/>
      <c r="F782" s="65"/>
    </row>
    <row r="783" spans="1:6" ht="15">
      <c r="A783" s="76"/>
      <c r="B783" s="65"/>
      <c r="C783" s="65"/>
      <c r="D783" s="65"/>
      <c r="E783" s="88"/>
      <c r="F783" s="65"/>
    </row>
    <row r="784" spans="1:6" ht="15">
      <c r="A784" s="76"/>
      <c r="B784" s="65"/>
      <c r="C784" s="65"/>
      <c r="D784" s="65"/>
      <c r="E784" s="88"/>
      <c r="F784" s="65"/>
    </row>
    <row r="785" spans="1:6" ht="15">
      <c r="A785" s="76"/>
      <c r="B785" s="65"/>
      <c r="C785" s="65"/>
      <c r="D785" s="65"/>
      <c r="E785" s="88"/>
      <c r="F785" s="65"/>
    </row>
    <row r="786" spans="1:6" ht="15">
      <c r="A786" s="76"/>
      <c r="B786" s="65"/>
      <c r="C786" s="65"/>
      <c r="D786" s="65"/>
      <c r="E786" s="88"/>
      <c r="F786" s="65"/>
    </row>
    <row r="787" spans="1:6" ht="15">
      <c r="A787" s="76"/>
      <c r="B787" s="65"/>
      <c r="C787" s="65"/>
      <c r="D787" s="65"/>
      <c r="E787" s="88"/>
      <c r="F787" s="65"/>
    </row>
    <row r="788" spans="1:6" ht="15">
      <c r="A788" s="76"/>
      <c r="B788" s="65"/>
      <c r="C788" s="65"/>
      <c r="D788" s="65"/>
      <c r="E788" s="88"/>
      <c r="F788" s="65"/>
    </row>
    <row r="789" spans="1:6" ht="15">
      <c r="A789" s="76"/>
      <c r="B789" s="65"/>
      <c r="C789" s="65"/>
      <c r="D789" s="65"/>
      <c r="E789" s="88"/>
      <c r="F789" s="65"/>
    </row>
    <row r="790" spans="1:6" ht="15">
      <c r="A790" s="76"/>
      <c r="B790" s="65"/>
      <c r="C790" s="65"/>
      <c r="D790" s="65"/>
      <c r="E790" s="88"/>
      <c r="F790" s="65"/>
    </row>
    <row r="791" spans="1:6" ht="15">
      <c r="A791" s="76"/>
      <c r="B791" s="65"/>
      <c r="C791" s="65"/>
      <c r="D791" s="65"/>
      <c r="E791" s="88"/>
      <c r="F791" s="65"/>
    </row>
    <row r="792" spans="1:6" ht="15">
      <c r="A792" s="76"/>
      <c r="B792" s="65"/>
      <c r="C792" s="65"/>
      <c r="D792" s="65"/>
      <c r="E792" s="88"/>
      <c r="F792" s="65"/>
    </row>
    <row r="793" spans="1:6" ht="15">
      <c r="A793" s="76"/>
      <c r="B793" s="65"/>
      <c r="C793" s="65"/>
      <c r="D793" s="65"/>
      <c r="E793" s="88"/>
      <c r="F793" s="65"/>
    </row>
    <row r="794" spans="1:6" ht="15">
      <c r="A794" s="76"/>
      <c r="B794" s="65"/>
      <c r="C794" s="65"/>
      <c r="D794" s="65"/>
      <c r="E794" s="88"/>
      <c r="F794" s="65"/>
    </row>
    <row r="795" spans="1:6" ht="15">
      <c r="A795" s="76"/>
      <c r="B795" s="65"/>
      <c r="C795" s="65"/>
      <c r="D795" s="65"/>
      <c r="E795" s="88"/>
      <c r="F795" s="65"/>
    </row>
    <row r="796" spans="1:6" ht="15">
      <c r="A796" s="76"/>
      <c r="B796" s="65"/>
      <c r="C796" s="65"/>
      <c r="D796" s="65"/>
      <c r="E796" s="88"/>
      <c r="F796" s="65"/>
    </row>
    <row r="797" spans="1:6" ht="15">
      <c r="A797" s="76"/>
      <c r="B797" s="65"/>
      <c r="C797" s="65"/>
      <c r="D797" s="65"/>
      <c r="E797" s="88"/>
      <c r="F797" s="65"/>
    </row>
    <row r="798" spans="1:6" ht="15">
      <c r="A798" s="76"/>
      <c r="B798" s="65"/>
      <c r="C798" s="65"/>
      <c r="D798" s="65"/>
      <c r="E798" s="88"/>
      <c r="F798" s="65"/>
    </row>
    <row r="799" spans="1:6" ht="15">
      <c r="A799" s="76"/>
      <c r="B799" s="65"/>
      <c r="C799" s="65"/>
      <c r="D799" s="65"/>
      <c r="E799" s="88"/>
      <c r="F799" s="65"/>
    </row>
    <row r="800" spans="1:6" ht="15">
      <c r="A800" s="76"/>
      <c r="B800" s="65"/>
      <c r="C800" s="65"/>
      <c r="D800" s="65"/>
      <c r="E800" s="88"/>
      <c r="F800" s="65"/>
    </row>
    <row r="801" spans="1:6" ht="15">
      <c r="A801" s="76"/>
      <c r="B801" s="65"/>
      <c r="C801" s="65"/>
      <c r="D801" s="65"/>
      <c r="E801" s="88"/>
      <c r="F801" s="65"/>
    </row>
    <row r="802" spans="1:6" ht="15">
      <c r="A802" s="76"/>
      <c r="B802" s="65"/>
      <c r="C802" s="65"/>
      <c r="D802" s="65"/>
      <c r="E802" s="88"/>
      <c r="F802" s="65"/>
    </row>
    <row r="803" spans="1:6" ht="15">
      <c r="A803" s="76"/>
      <c r="B803" s="65"/>
      <c r="C803" s="65"/>
      <c r="D803" s="65"/>
      <c r="E803" s="88"/>
      <c r="F803" s="65"/>
    </row>
    <row r="804" spans="1:6" ht="15">
      <c r="A804" s="76"/>
      <c r="B804" s="65"/>
      <c r="C804" s="65"/>
      <c r="D804" s="65"/>
      <c r="E804" s="88"/>
      <c r="F804" s="65"/>
    </row>
    <row r="805" spans="1:6" ht="15">
      <c r="A805" s="76"/>
      <c r="B805" s="65"/>
      <c r="C805" s="65"/>
      <c r="D805" s="65"/>
      <c r="E805" s="88"/>
      <c r="F805" s="65"/>
    </row>
    <row r="806" spans="1:6" ht="15">
      <c r="A806" s="76"/>
      <c r="B806" s="65"/>
      <c r="C806" s="65"/>
      <c r="D806" s="65"/>
      <c r="E806" s="88"/>
      <c r="F806" s="65"/>
    </row>
    <row r="807" spans="1:6" ht="15">
      <c r="A807" s="76"/>
      <c r="B807" s="65"/>
      <c r="C807" s="65"/>
      <c r="D807" s="65"/>
      <c r="E807" s="88"/>
      <c r="F807" s="65"/>
    </row>
    <row r="808" spans="1:6" ht="15">
      <c r="A808" s="76"/>
      <c r="B808" s="65"/>
      <c r="C808" s="65"/>
      <c r="D808" s="65"/>
      <c r="E808" s="88"/>
      <c r="F808" s="65"/>
    </row>
    <row r="809" spans="1:6" ht="15">
      <c r="A809" s="76"/>
      <c r="B809" s="65"/>
      <c r="C809" s="65"/>
      <c r="D809" s="65"/>
      <c r="E809" s="88"/>
      <c r="F809" s="65"/>
    </row>
    <row r="810" spans="1:6" ht="15">
      <c r="A810" s="76"/>
      <c r="B810" s="65"/>
      <c r="C810" s="65"/>
      <c r="D810" s="65"/>
      <c r="E810" s="88"/>
      <c r="F810" s="65"/>
    </row>
    <row r="811" spans="1:6" ht="15">
      <c r="A811" s="76"/>
      <c r="B811" s="65"/>
      <c r="C811" s="65"/>
      <c r="D811" s="65"/>
      <c r="E811" s="88"/>
      <c r="F811" s="65"/>
    </row>
    <row r="812" spans="1:6" ht="15">
      <c r="A812" s="76"/>
      <c r="B812" s="65"/>
      <c r="C812" s="65"/>
      <c r="D812" s="65"/>
      <c r="E812" s="88"/>
      <c r="F812" s="65"/>
    </row>
    <row r="813" spans="1:6" ht="15">
      <c r="A813" s="76"/>
      <c r="B813" s="65"/>
      <c r="C813" s="65"/>
      <c r="D813" s="65"/>
      <c r="E813" s="88"/>
      <c r="F813" s="65"/>
    </row>
    <row r="814" spans="1:6" ht="15">
      <c r="A814" s="76"/>
      <c r="B814" s="65"/>
      <c r="C814" s="65"/>
      <c r="D814" s="65"/>
      <c r="E814" s="88"/>
      <c r="F814" s="65"/>
    </row>
    <row r="815" spans="1:6" ht="15">
      <c r="A815" s="76"/>
      <c r="B815" s="65"/>
      <c r="C815" s="65"/>
      <c r="D815" s="65"/>
      <c r="E815" s="88"/>
      <c r="F815" s="65"/>
    </row>
    <row r="816" spans="1:6" ht="15">
      <c r="A816" s="76"/>
      <c r="B816" s="65"/>
      <c r="C816" s="65"/>
      <c r="D816" s="65"/>
      <c r="E816" s="88"/>
      <c r="F816" s="65"/>
    </row>
    <row r="817" spans="1:6" ht="15">
      <c r="A817" s="76"/>
      <c r="B817" s="65"/>
      <c r="C817" s="65"/>
      <c r="D817" s="65"/>
      <c r="E817" s="88"/>
      <c r="F817" s="65"/>
    </row>
    <row r="818" spans="1:6" ht="15">
      <c r="A818" s="76"/>
      <c r="B818" s="65"/>
      <c r="C818" s="65"/>
      <c r="D818" s="65"/>
      <c r="E818" s="88"/>
      <c r="F818" s="65"/>
    </row>
    <row r="819" spans="1:6" ht="15">
      <c r="A819" s="76"/>
      <c r="B819" s="65"/>
      <c r="C819" s="65"/>
      <c r="D819" s="65"/>
      <c r="E819" s="88"/>
      <c r="F819" s="65"/>
    </row>
  </sheetData>
  <sheetProtection password="8CA5" sheet="1" objects="1" scenarios="1"/>
  <printOptions horizontalCentered="1"/>
  <pageMargins left="0.5" right="0.25" top="1" bottom="0.75" header="0.5" footer="0.25"/>
  <pageSetup fitToHeight="1" fitToWidth="1" horizontalDpi="600" verticalDpi="600" orientation="portrait" scale="77" r:id="rId1"/>
  <headerFooter alignWithMargins="0">
    <oddHeader>&amp;R&amp;"Arial,Bold"&amp;11WORKSHEET C-2
REVENUES
</oddHeader>
    <oddFooter xml:space="preserve">&amp;L&amp;F
&amp;A&amp;CPage 9
&amp;R&amp;D
    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7"/>
  <dimension ref="A2:K769"/>
  <sheetViews>
    <sheetView showGridLines="0" zoomScale="75" zoomScaleNormal="75" zoomScalePageLayoutView="0" workbookViewId="0" topLeftCell="A1">
      <selection activeCell="A1" sqref="A1"/>
    </sheetView>
  </sheetViews>
  <sheetFormatPr defaultColWidth="7.8515625" defaultRowHeight="15" customHeight="1"/>
  <cols>
    <col min="1" max="1" width="5.8515625" style="61" customWidth="1"/>
    <col min="2" max="2" width="55.28125" style="28" customWidth="1"/>
    <col min="3" max="3" width="4.7109375" style="28" customWidth="1"/>
    <col min="4" max="4" width="16.8515625" style="28" customWidth="1"/>
    <col min="5" max="5" width="15.7109375" style="28" customWidth="1"/>
    <col min="6" max="6" width="15.140625" style="79" customWidth="1"/>
    <col min="7" max="7" width="19.8515625" style="28" customWidth="1"/>
    <col min="8" max="8" width="16.421875" style="28" hidden="1" customWidth="1"/>
    <col min="9" max="16384" width="7.8515625" style="28" customWidth="1"/>
  </cols>
  <sheetData>
    <row r="2" spans="1:7" ht="15">
      <c r="A2" s="28"/>
      <c r="B2" s="93" t="s">
        <v>40</v>
      </c>
      <c r="C2" s="306">
        <f>IF(+[0]!ProviderName&lt;&gt;0,+[0]!ProviderName,0)</f>
        <v>0</v>
      </c>
      <c r="D2" s="308"/>
      <c r="E2" s="308"/>
      <c r="F2" s="71" t="s">
        <v>45</v>
      </c>
      <c r="G2" s="296">
        <f>IF(Begindate&lt;&gt;0,(Begindate),0)</f>
        <v>0</v>
      </c>
    </row>
    <row r="3" spans="1:7" ht="14.25">
      <c r="A3" s="28"/>
      <c r="B3" s="29"/>
      <c r="C3" s="29"/>
      <c r="D3" s="63"/>
      <c r="F3" s="82"/>
      <c r="G3" s="91"/>
    </row>
    <row r="4" spans="1:7" ht="15">
      <c r="A4" s="28"/>
      <c r="B4" s="93" t="s">
        <v>819</v>
      </c>
      <c r="C4" s="188">
        <f>IF(+Instruct!C15&lt;&gt;0,+Instruct!C15,0)</f>
        <v>0</v>
      </c>
      <c r="F4" s="71" t="s">
        <v>47</v>
      </c>
      <c r="G4" s="296">
        <f>IF(Enddate&lt;&gt;0,(Enddate),0)</f>
        <v>0</v>
      </c>
    </row>
    <row r="5" spans="5:6" ht="14.25">
      <c r="E5" s="79"/>
      <c r="F5" s="28"/>
    </row>
    <row r="6" spans="4:7" ht="15" customHeight="1">
      <c r="D6" s="75" t="s">
        <v>82</v>
      </c>
      <c r="E6" s="75" t="s">
        <v>83</v>
      </c>
      <c r="F6" s="75" t="s">
        <v>84</v>
      </c>
      <c r="G6" s="75" t="s">
        <v>85</v>
      </c>
    </row>
    <row r="7" spans="4:8" ht="15" customHeight="1">
      <c r="D7" s="75" t="s">
        <v>237</v>
      </c>
      <c r="E7" s="75" t="s">
        <v>238</v>
      </c>
      <c r="F7" s="247" t="s">
        <v>239</v>
      </c>
      <c r="G7" s="75" t="s">
        <v>240</v>
      </c>
      <c r="H7" s="75" t="s">
        <v>721</v>
      </c>
    </row>
    <row r="8" spans="4:8" ht="15" customHeight="1" thickBot="1">
      <c r="D8" s="317" t="s">
        <v>241</v>
      </c>
      <c r="E8" s="317" t="s">
        <v>242</v>
      </c>
      <c r="F8" s="318" t="s">
        <v>242</v>
      </c>
      <c r="G8" s="317" t="s">
        <v>243</v>
      </c>
      <c r="H8" s="73" t="s">
        <v>722</v>
      </c>
    </row>
    <row r="9" spans="1:7" ht="15" customHeight="1" thickTop="1">
      <c r="A9" s="76" t="s">
        <v>360</v>
      </c>
      <c r="D9" s="29"/>
      <c r="E9" s="29"/>
      <c r="F9" s="83"/>
      <c r="G9" s="29"/>
    </row>
    <row r="10" spans="1:7" ht="15" customHeight="1">
      <c r="A10" s="77"/>
      <c r="D10" s="29"/>
      <c r="E10" s="29"/>
      <c r="F10" s="83"/>
      <c r="G10" s="29"/>
    </row>
    <row r="11" spans="1:7" ht="15" customHeight="1">
      <c r="A11" s="77"/>
      <c r="B11" s="65" t="s">
        <v>361</v>
      </c>
      <c r="C11" s="65"/>
      <c r="D11" s="29"/>
      <c r="E11" s="29"/>
      <c r="F11" s="83"/>
      <c r="G11" s="29"/>
    </row>
    <row r="12" spans="1:8" ht="15" customHeight="1">
      <c r="A12" s="77" t="s">
        <v>50</v>
      </c>
      <c r="B12" s="28" t="s">
        <v>362</v>
      </c>
      <c r="D12" s="374">
        <v>0</v>
      </c>
      <c r="E12" s="374">
        <v>0</v>
      </c>
      <c r="F12" s="354">
        <f>+'audit C-3'!R12</f>
        <v>0</v>
      </c>
      <c r="G12" s="355">
        <f>D12+E12+F12</f>
        <v>0</v>
      </c>
      <c r="H12" s="81">
        <f>ROUND(IF(ISERR(+G12/+TotalPatientDays),0,+G12/+TotalPatientDays),2)</f>
        <v>0</v>
      </c>
    </row>
    <row r="13" spans="1:7" ht="15" customHeight="1">
      <c r="A13" s="77"/>
      <c r="D13" s="341"/>
      <c r="E13" s="341"/>
      <c r="F13" s="342"/>
      <c r="G13" s="342"/>
    </row>
    <row r="14" spans="1:8" ht="15" customHeight="1">
      <c r="A14" s="77" t="s">
        <v>52</v>
      </c>
      <c r="B14" s="28" t="s">
        <v>363</v>
      </c>
      <c r="D14" s="368">
        <v>0</v>
      </c>
      <c r="E14" s="368">
        <v>0</v>
      </c>
      <c r="F14" s="363">
        <f>+'audit C-3'!R14</f>
        <v>0</v>
      </c>
      <c r="G14" s="360">
        <f>D14+E14+F14</f>
        <v>0</v>
      </c>
      <c r="H14" s="81">
        <f>ROUND(IF(ISERR(+G14/+TotalPatientDays),0,+G14/+TotalPatientDays),2)</f>
        <v>0</v>
      </c>
    </row>
    <row r="15" spans="1:9" ht="15" customHeight="1">
      <c r="A15" s="77"/>
      <c r="D15" s="369"/>
      <c r="E15" s="369"/>
      <c r="F15" s="362"/>
      <c r="G15" s="362"/>
      <c r="I15" s="79"/>
    </row>
    <row r="16" spans="1:8" ht="15" customHeight="1">
      <c r="A16" s="77" t="s">
        <v>54</v>
      </c>
      <c r="B16" s="28" t="s">
        <v>364</v>
      </c>
      <c r="D16" s="368">
        <v>0</v>
      </c>
      <c r="E16" s="368">
        <v>0</v>
      </c>
      <c r="F16" s="363">
        <f>+'audit C-3'!R16</f>
        <v>0</v>
      </c>
      <c r="G16" s="360">
        <f>D16+E16+F16</f>
        <v>0</v>
      </c>
      <c r="H16" s="81">
        <f>ROUND(IF(ISERR(+G16/+TotalPatientDays),0,+G16/+TotalPatientDays),2)</f>
        <v>0</v>
      </c>
    </row>
    <row r="17" spans="1:7" ht="15" customHeight="1">
      <c r="A17" s="77"/>
      <c r="D17" s="369"/>
      <c r="E17" s="369"/>
      <c r="F17" s="362"/>
      <c r="G17" s="362"/>
    </row>
    <row r="18" spans="1:8" ht="15" customHeight="1">
      <c r="A18" s="77" t="s">
        <v>56</v>
      </c>
      <c r="B18" s="28" t="s">
        <v>365</v>
      </c>
      <c r="D18" s="368">
        <v>0</v>
      </c>
      <c r="E18" s="368">
        <v>0</v>
      </c>
      <c r="F18" s="363">
        <f>+'audit C-3'!R18</f>
        <v>0</v>
      </c>
      <c r="G18" s="360">
        <f>D18+E18+F18</f>
        <v>0</v>
      </c>
      <c r="H18" s="81">
        <f>ROUND(IF(ISERR(+G18/+TotalPatientDays),0,+G18/+TotalPatientDays),2)</f>
        <v>0</v>
      </c>
    </row>
    <row r="19" spans="1:9" ht="15" customHeight="1">
      <c r="A19" s="77"/>
      <c r="D19" s="369"/>
      <c r="E19" s="369"/>
      <c r="F19" s="362"/>
      <c r="G19" s="362"/>
      <c r="I19" s="79"/>
    </row>
    <row r="20" spans="1:8" ht="15" customHeight="1">
      <c r="A20" s="77" t="s">
        <v>58</v>
      </c>
      <c r="B20" s="64" t="s">
        <v>366</v>
      </c>
      <c r="C20" s="64"/>
      <c r="D20" s="368">
        <v>0</v>
      </c>
      <c r="E20" s="368">
        <v>0</v>
      </c>
      <c r="F20" s="363">
        <f>+'audit C-3'!R20</f>
        <v>0</v>
      </c>
      <c r="G20" s="360">
        <f>D20+E20+F20</f>
        <v>0</v>
      </c>
      <c r="H20" s="81">
        <f>ROUND(IF(ISERR(+G20/+TotalPatientDays),0,+G20/+TotalPatientDays),2)</f>
        <v>0</v>
      </c>
    </row>
    <row r="21" spans="1:7" ht="15" customHeight="1">
      <c r="A21" s="77"/>
      <c r="D21" s="369"/>
      <c r="E21" s="369"/>
      <c r="F21" s="362"/>
      <c r="G21" s="362"/>
    </row>
    <row r="22" spans="1:8" ht="15" customHeight="1">
      <c r="A22" s="77" t="s">
        <v>60</v>
      </c>
      <c r="B22" s="82" t="s">
        <v>367</v>
      </c>
      <c r="C22" s="82"/>
      <c r="D22" s="368">
        <v>0</v>
      </c>
      <c r="E22" s="368">
        <v>0</v>
      </c>
      <c r="F22" s="363">
        <f>+'audit C-3'!R22</f>
        <v>0</v>
      </c>
      <c r="G22" s="360">
        <f>D22+E22+F22</f>
        <v>0</v>
      </c>
      <c r="H22" s="81">
        <f>ROUND(IF(ISERR(+G22/+TotalPatientDays),0,+G22/+TotalPatientDays),2)</f>
        <v>0</v>
      </c>
    </row>
    <row r="23" spans="1:9" ht="15" customHeight="1">
      <c r="A23" s="77"/>
      <c r="B23" s="30"/>
      <c r="C23" s="30"/>
      <c r="D23" s="369"/>
      <c r="E23" s="369"/>
      <c r="F23" s="362"/>
      <c r="G23" s="362"/>
      <c r="I23" s="79"/>
    </row>
    <row r="24" spans="1:8" ht="15" customHeight="1">
      <c r="A24" s="77" t="s">
        <v>229</v>
      </c>
      <c r="B24" s="64" t="s">
        <v>368</v>
      </c>
      <c r="C24" s="64"/>
      <c r="D24" s="368">
        <v>0</v>
      </c>
      <c r="E24" s="368">
        <v>0</v>
      </c>
      <c r="F24" s="363">
        <f>+'audit C-3'!R24</f>
        <v>0</v>
      </c>
      <c r="G24" s="360">
        <f>D24+E24+F24</f>
        <v>0</v>
      </c>
      <c r="H24" s="81">
        <f>ROUND(IF(ISERR(+G24/+TotalPatientDays),0,+G24/+TotalPatientDays),2)</f>
        <v>0</v>
      </c>
    </row>
    <row r="25" spans="1:9" ht="15" customHeight="1">
      <c r="A25" s="77"/>
      <c r="D25" s="369"/>
      <c r="E25" s="369"/>
      <c r="F25" s="362"/>
      <c r="G25" s="362"/>
      <c r="I25" s="79"/>
    </row>
    <row r="26" spans="1:8" ht="15" customHeight="1">
      <c r="A26" s="77" t="s">
        <v>230</v>
      </c>
      <c r="B26" s="28" t="s">
        <v>369</v>
      </c>
      <c r="D26" s="368">
        <v>0</v>
      </c>
      <c r="E26" s="368">
        <v>0</v>
      </c>
      <c r="F26" s="363">
        <f>+'audit C-3'!R26</f>
        <v>0</v>
      </c>
      <c r="G26" s="360">
        <f>D26+E26+F26</f>
        <v>0</v>
      </c>
      <c r="H26" s="81">
        <f>ROUND(IF(ISERR(+G26/+TotalPatientDays),0,+G26/+TotalPatientDays),2)</f>
        <v>0</v>
      </c>
    </row>
    <row r="27" spans="1:7" ht="15" customHeight="1">
      <c r="A27" s="77"/>
      <c r="D27" s="369"/>
      <c r="E27" s="369"/>
      <c r="F27" s="362"/>
      <c r="G27" s="362"/>
    </row>
    <row r="28" spans="1:8" ht="15" customHeight="1">
      <c r="A28" s="77" t="s">
        <v>231</v>
      </c>
      <c r="B28" s="28" t="s">
        <v>370</v>
      </c>
      <c r="D28" s="368">
        <v>0</v>
      </c>
      <c r="E28" s="368">
        <v>0</v>
      </c>
      <c r="F28" s="363">
        <f>+'audit C-3'!R28</f>
        <v>0</v>
      </c>
      <c r="G28" s="360">
        <f>D28+E28+F28</f>
        <v>0</v>
      </c>
      <c r="H28" s="81">
        <f>ROUND(IF(ISERR(+G28/+TotalPatientDays),0,+G28/+TotalPatientDays),2)</f>
        <v>0</v>
      </c>
    </row>
    <row r="29" spans="1:7" ht="15" customHeight="1">
      <c r="A29" s="77"/>
      <c r="D29" s="369"/>
      <c r="E29" s="369"/>
      <c r="F29" s="362"/>
      <c r="G29" s="362"/>
    </row>
    <row r="30" spans="1:8" ht="15" customHeight="1">
      <c r="A30" s="77" t="s">
        <v>233</v>
      </c>
      <c r="B30" s="28" t="s">
        <v>371</v>
      </c>
      <c r="D30" s="368">
        <v>0</v>
      </c>
      <c r="E30" s="368">
        <v>0</v>
      </c>
      <c r="F30" s="363">
        <f>+'audit C-3'!R30</f>
        <v>0</v>
      </c>
      <c r="G30" s="360">
        <f>D30+E30+F30</f>
        <v>0</v>
      </c>
      <c r="H30" s="81">
        <f>ROUND(IF(ISERR(+G30/+TotalPatientDays),0,+G30/+TotalPatientDays),2)</f>
        <v>0</v>
      </c>
    </row>
    <row r="31" spans="1:7" ht="15" customHeight="1">
      <c r="A31" s="77"/>
      <c r="D31" s="369"/>
      <c r="E31" s="369"/>
      <c r="F31" s="362"/>
      <c r="G31" s="362"/>
    </row>
    <row r="32" spans="1:8" ht="15" customHeight="1">
      <c r="A32" s="77" t="s">
        <v>235</v>
      </c>
      <c r="B32" s="28" t="s">
        <v>372</v>
      </c>
      <c r="D32" s="368">
        <v>0</v>
      </c>
      <c r="E32" s="368">
        <v>0</v>
      </c>
      <c r="F32" s="363">
        <f>+'audit C-3'!R32</f>
        <v>0</v>
      </c>
      <c r="G32" s="360">
        <f>D32+E32+F32</f>
        <v>0</v>
      </c>
      <c r="H32" s="81">
        <f>ROUND(IF(ISERR(+G32/+TotalPatientDays),0,+G32/+TotalPatientDays),2)</f>
        <v>0</v>
      </c>
    </row>
    <row r="33" spans="1:9" ht="15" customHeight="1">
      <c r="A33" s="77"/>
      <c r="B33" s="30"/>
      <c r="C33" s="30"/>
      <c r="D33" s="369"/>
      <c r="E33" s="369"/>
      <c r="F33" s="362"/>
      <c r="G33" s="362"/>
      <c r="I33" s="79"/>
    </row>
    <row r="34" spans="1:8" ht="15" customHeight="1">
      <c r="A34" s="77" t="s">
        <v>256</v>
      </c>
      <c r="B34" s="28" t="s">
        <v>373</v>
      </c>
      <c r="D34" s="368">
        <v>0</v>
      </c>
      <c r="E34" s="368">
        <v>0</v>
      </c>
      <c r="F34" s="363">
        <f>+'audit C-3'!R34</f>
        <v>0</v>
      </c>
      <c r="G34" s="360">
        <f>D34+E34+F34</f>
        <v>0</v>
      </c>
      <c r="H34" s="81">
        <f>ROUND(IF(ISERR(+G34/+TotalPatientDays),0,+G34/+TotalPatientDays),2)</f>
        <v>0</v>
      </c>
    </row>
    <row r="35" spans="1:9" ht="15" customHeight="1">
      <c r="A35" s="77"/>
      <c r="D35" s="369"/>
      <c r="E35" s="369"/>
      <c r="F35" s="362"/>
      <c r="G35" s="362"/>
      <c r="I35" s="79"/>
    </row>
    <row r="36" spans="1:8" ht="15" customHeight="1">
      <c r="A36" s="77" t="s">
        <v>257</v>
      </c>
      <c r="B36" s="37"/>
      <c r="D36" s="368">
        <v>0</v>
      </c>
      <c r="E36" s="368">
        <v>0</v>
      </c>
      <c r="F36" s="363">
        <f>+'audit C-3'!R36</f>
        <v>0</v>
      </c>
      <c r="G36" s="360">
        <f>D36+E36+F36</f>
        <v>0</v>
      </c>
      <c r="H36" s="81">
        <f>ROUND(IF(ISERR(+G36/+TotalPatientDays),0,+G36/+TotalPatientDays),2)</f>
        <v>0</v>
      </c>
    </row>
    <row r="37" spans="1:9" ht="15" customHeight="1">
      <c r="A37" s="77"/>
      <c r="D37" s="369"/>
      <c r="E37" s="369"/>
      <c r="F37" s="362"/>
      <c r="G37" s="362"/>
      <c r="I37" s="79"/>
    </row>
    <row r="38" spans="1:8" ht="15" customHeight="1">
      <c r="A38" s="77" t="s">
        <v>259</v>
      </c>
      <c r="B38" s="37" t="s">
        <v>208</v>
      </c>
      <c r="C38" s="82"/>
      <c r="D38" s="368">
        <v>0</v>
      </c>
      <c r="E38" s="368">
        <v>0</v>
      </c>
      <c r="F38" s="363">
        <f>+'audit C-3'!R38</f>
        <v>0</v>
      </c>
      <c r="G38" s="360">
        <f>D38+E38+F38</f>
        <v>0</v>
      </c>
      <c r="H38" s="81">
        <f>ROUND(IF(ISERR(+G38/+TotalPatientDays),0,+G38/+TotalPatientDays),2)</f>
        <v>0</v>
      </c>
    </row>
    <row r="39" spans="1:7" ht="15" customHeight="1">
      <c r="A39" s="77"/>
      <c r="B39"/>
      <c r="C39" s="30"/>
      <c r="D39" s="369"/>
      <c r="E39" s="369"/>
      <c r="F39" s="362"/>
      <c r="G39" s="362"/>
    </row>
    <row r="40" spans="1:8" ht="15" customHeight="1">
      <c r="A40" s="77" t="s">
        <v>261</v>
      </c>
      <c r="B40" s="24" t="s">
        <v>232</v>
      </c>
      <c r="C40" s="82"/>
      <c r="D40" s="368">
        <v>0</v>
      </c>
      <c r="E40" s="368">
        <v>0</v>
      </c>
      <c r="F40" s="363">
        <f>+'audit C-3'!R40</f>
        <v>0</v>
      </c>
      <c r="G40" s="360">
        <f>D40+E40+F40</f>
        <v>0</v>
      </c>
      <c r="H40" s="81">
        <f>ROUND(IF(ISERR(+G40/+TotalPatientDays),0,+G40/+TotalPatientDays),2)</f>
        <v>0</v>
      </c>
    </row>
    <row r="41" spans="1:7" ht="15" customHeight="1">
      <c r="A41" s="77"/>
      <c r="D41" s="29"/>
      <c r="E41" s="83"/>
      <c r="F41" s="83"/>
      <c r="G41" s="83"/>
    </row>
    <row r="42" spans="1:7" ht="15" customHeight="1">
      <c r="A42" s="77"/>
      <c r="D42" s="29"/>
      <c r="E42" s="83"/>
      <c r="F42" s="83"/>
      <c r="G42" s="83"/>
    </row>
    <row r="43" spans="1:8" ht="15" customHeight="1" thickBot="1">
      <c r="A43" s="77" t="s">
        <v>262</v>
      </c>
      <c r="B43" s="28" t="s">
        <v>374</v>
      </c>
      <c r="D43" s="356">
        <f>SUM(D12:D42)</f>
        <v>0</v>
      </c>
      <c r="E43" s="356">
        <f>SUM(E12:E42)</f>
        <v>0</v>
      </c>
      <c r="F43" s="357">
        <f>SUM(F12:F42)</f>
        <v>0</v>
      </c>
      <c r="G43" s="356">
        <f>SUM(G12:G42)</f>
        <v>0</v>
      </c>
      <c r="H43" s="281">
        <f>ROUND(IF(ISERR(+G43/+TotalPatientDays),0,+G43/+TotalPatientDays),2)</f>
        <v>0</v>
      </c>
    </row>
    <row r="44" spans="1:7" ht="15" customHeight="1" thickTop="1">
      <c r="A44" s="77"/>
      <c r="D44" s="359"/>
      <c r="E44" s="358"/>
      <c r="F44" s="358"/>
      <c r="G44" s="358"/>
    </row>
    <row r="45" spans="1:7" ht="15" customHeight="1">
      <c r="A45" s="77"/>
      <c r="D45" s="359"/>
      <c r="E45" s="358"/>
      <c r="F45" s="358"/>
      <c r="G45" s="358"/>
    </row>
    <row r="46" spans="1:7" ht="15" customHeight="1">
      <c r="A46" s="77"/>
      <c r="B46" s="65" t="s">
        <v>375</v>
      </c>
      <c r="C46" s="65"/>
      <c r="D46" s="359"/>
      <c r="E46" s="358"/>
      <c r="F46" s="358"/>
      <c r="G46" s="358"/>
    </row>
    <row r="47" spans="1:8" ht="15" customHeight="1">
      <c r="A47" s="77" t="s">
        <v>265</v>
      </c>
      <c r="B47" s="28" t="s">
        <v>376</v>
      </c>
      <c r="D47" s="374">
        <v>0</v>
      </c>
      <c r="E47" s="374">
        <v>0</v>
      </c>
      <c r="F47" s="354">
        <f>+'audit C-3'!R47</f>
        <v>0</v>
      </c>
      <c r="G47" s="355">
        <f>D47+E47+F47</f>
        <v>0</v>
      </c>
      <c r="H47" s="81">
        <f>ROUND(IF(ISERR(+G47/+TotalPatientDays),0,+G47/+TotalPatientDays),2)</f>
        <v>0</v>
      </c>
    </row>
    <row r="48" spans="1:9" ht="15" customHeight="1">
      <c r="A48" s="77"/>
      <c r="D48"/>
      <c r="E48"/>
      <c r="F48" s="55"/>
      <c r="G48" s="55"/>
      <c r="I48" s="79"/>
    </row>
    <row r="49" spans="1:8" ht="15" customHeight="1">
      <c r="A49" s="77" t="s">
        <v>267</v>
      </c>
      <c r="B49" s="28" t="s">
        <v>377</v>
      </c>
      <c r="D49" s="368">
        <v>0</v>
      </c>
      <c r="E49" s="368">
        <v>0</v>
      </c>
      <c r="F49" s="363">
        <f>+'audit C-3'!R49</f>
        <v>0</v>
      </c>
      <c r="G49" s="360">
        <f>D49+E49+F49</f>
        <v>0</v>
      </c>
      <c r="H49" s="81">
        <f>ROUND(IF(ISERR(+G49/+TotalPatientDays),0,+G49/+TotalPatientDays),2)</f>
        <v>0</v>
      </c>
    </row>
    <row r="50" spans="1:9" ht="15" customHeight="1">
      <c r="A50" s="77"/>
      <c r="D50" s="369"/>
      <c r="E50" s="369"/>
      <c r="F50" s="362"/>
      <c r="G50" s="362"/>
      <c r="I50" s="79"/>
    </row>
    <row r="51" spans="1:8" ht="15" customHeight="1">
      <c r="A51" s="77" t="s">
        <v>269</v>
      </c>
      <c r="B51" s="28" t="s">
        <v>378</v>
      </c>
      <c r="D51" s="368">
        <v>0</v>
      </c>
      <c r="E51" s="368">
        <v>0</v>
      </c>
      <c r="F51" s="363">
        <f>+'audit C-3'!R51</f>
        <v>0</v>
      </c>
      <c r="G51" s="360">
        <f>D51+E51+F51</f>
        <v>0</v>
      </c>
      <c r="H51" s="81">
        <f>ROUND(IF(ISERR(+G51/+TotalPatientDays),0,+G51/+TotalPatientDays),2)</f>
        <v>0</v>
      </c>
    </row>
    <row r="52" spans="1:9" ht="15" customHeight="1">
      <c r="A52" s="77"/>
      <c r="D52" s="369"/>
      <c r="E52" s="369"/>
      <c r="F52" s="362"/>
      <c r="G52" s="362"/>
      <c r="I52" s="79"/>
    </row>
    <row r="53" spans="1:8" ht="15" customHeight="1">
      <c r="A53" s="77" t="s">
        <v>271</v>
      </c>
      <c r="B53" s="28" t="s">
        <v>379</v>
      </c>
      <c r="D53" s="368">
        <v>0</v>
      </c>
      <c r="E53" s="368">
        <v>0</v>
      </c>
      <c r="F53" s="363">
        <f>+'audit C-3'!R53</f>
        <v>0</v>
      </c>
      <c r="G53" s="360">
        <f>D53+E53+F53</f>
        <v>0</v>
      </c>
      <c r="H53" s="81">
        <f>ROUND(IF(ISERR(+G53/+TotalPatientDays),0,+G53/+TotalPatientDays),2)</f>
        <v>0</v>
      </c>
    </row>
    <row r="54" spans="1:7" ht="15" customHeight="1">
      <c r="A54" s="77"/>
      <c r="D54" s="369"/>
      <c r="E54" s="369"/>
      <c r="F54" s="362"/>
      <c r="G54" s="362"/>
    </row>
    <row r="55" spans="1:8" ht="15" customHeight="1">
      <c r="A55" s="77" t="s">
        <v>273</v>
      </c>
      <c r="B55" s="28" t="s">
        <v>714</v>
      </c>
      <c r="D55" s="368">
        <v>0</v>
      </c>
      <c r="E55" s="368">
        <v>0</v>
      </c>
      <c r="F55" s="363">
        <f>+'audit C-3'!R55</f>
        <v>0</v>
      </c>
      <c r="G55" s="360">
        <f>D55+E55+F55</f>
        <v>0</v>
      </c>
      <c r="H55" s="81">
        <f>ROUND(IF(ISERR(+G55/+TotalPatientDays),0,+G55/+TotalPatientDays),2)</f>
        <v>0</v>
      </c>
    </row>
    <row r="56" spans="1:7" ht="15" customHeight="1">
      <c r="A56" s="77"/>
      <c r="D56" s="369"/>
      <c r="E56" s="369"/>
      <c r="F56" s="362"/>
      <c r="G56" s="362"/>
    </row>
    <row r="57" spans="1:8" ht="15" customHeight="1">
      <c r="A57" s="77" t="s">
        <v>275</v>
      </c>
      <c r="B57" s="28" t="s">
        <v>380</v>
      </c>
      <c r="D57" s="368">
        <v>0</v>
      </c>
      <c r="E57" s="368">
        <v>0</v>
      </c>
      <c r="F57" s="363">
        <f>+'audit C-3'!R57</f>
        <v>0</v>
      </c>
      <c r="G57" s="379">
        <f>D57+E57+F57</f>
        <v>0</v>
      </c>
      <c r="H57" s="81">
        <f>ROUND(IF(ISERR(+G57/+TotalPatientDays),0,+G57/+TotalPatientDays),2)</f>
        <v>0</v>
      </c>
    </row>
    <row r="58" spans="1:9" s="82" customFormat="1" ht="15" customHeight="1">
      <c r="A58" s="109"/>
      <c r="D58" s="369"/>
      <c r="E58" s="369"/>
      <c r="F58" s="362"/>
      <c r="G58" s="362"/>
      <c r="H58" s="28"/>
      <c r="I58" s="151"/>
    </row>
    <row r="59" spans="1:8" ht="15" customHeight="1">
      <c r="A59" s="77" t="s">
        <v>277</v>
      </c>
      <c r="B59" s="28" t="s">
        <v>381</v>
      </c>
      <c r="D59" s="368">
        <v>0</v>
      </c>
      <c r="E59" s="368">
        <v>0</v>
      </c>
      <c r="F59" s="363">
        <f>+'audit C-3'!R59</f>
        <v>0</v>
      </c>
      <c r="G59" s="360">
        <f>D59+E59+F59</f>
        <v>0</v>
      </c>
      <c r="H59" s="81">
        <f>ROUND(IF(ISERR(+G59/+TotalPatientDays),0,+G59/+TotalPatientDays),2)</f>
        <v>0</v>
      </c>
    </row>
    <row r="60" spans="1:7" ht="15" customHeight="1">
      <c r="A60" s="77"/>
      <c r="D60" s="369"/>
      <c r="E60" s="369"/>
      <c r="F60" s="362"/>
      <c r="G60" s="362"/>
    </row>
    <row r="61" spans="1:8" ht="15" customHeight="1">
      <c r="A61" s="77" t="s">
        <v>279</v>
      </c>
      <c r="B61" s="28" t="s">
        <v>382</v>
      </c>
      <c r="D61" s="368">
        <v>0</v>
      </c>
      <c r="E61" s="368">
        <v>0</v>
      </c>
      <c r="F61" s="363">
        <f>+'audit C-3'!R61</f>
        <v>0</v>
      </c>
      <c r="G61" s="360">
        <f>D61+E61+F61</f>
        <v>0</v>
      </c>
      <c r="H61" s="81">
        <f>ROUND(IF(ISERR(+G61/+TotalPatientDays),0,+G61/+TotalPatientDays),2)</f>
        <v>0</v>
      </c>
    </row>
    <row r="62" spans="1:9" ht="15" customHeight="1">
      <c r="A62" s="77"/>
      <c r="D62" s="369"/>
      <c r="E62" s="369"/>
      <c r="F62" s="362"/>
      <c r="G62" s="362"/>
      <c r="I62" s="79"/>
    </row>
    <row r="63" spans="1:8" ht="15" customHeight="1">
      <c r="A63" s="77" t="s">
        <v>281</v>
      </c>
      <c r="B63" s="28" t="s">
        <v>383</v>
      </c>
      <c r="D63" s="368">
        <v>0</v>
      </c>
      <c r="E63" s="368">
        <v>0</v>
      </c>
      <c r="F63" s="363">
        <f>+'audit C-3'!R63</f>
        <v>0</v>
      </c>
      <c r="G63" s="360">
        <f>D63+E63+F63</f>
        <v>0</v>
      </c>
      <c r="H63" s="81">
        <f>ROUND(IF(ISERR(+G63/+TotalPatientDays),0,+G63/+TotalPatientDays),2)</f>
        <v>0</v>
      </c>
    </row>
    <row r="64" spans="1:9" ht="15" customHeight="1">
      <c r="A64" s="77"/>
      <c r="B64" s="30"/>
      <c r="C64" s="30"/>
      <c r="D64" s="369"/>
      <c r="E64" s="369"/>
      <c r="F64" s="362"/>
      <c r="G64" s="362"/>
      <c r="I64" s="79"/>
    </row>
    <row r="65" spans="1:8" ht="15" customHeight="1">
      <c r="A65" s="77" t="s">
        <v>283</v>
      </c>
      <c r="B65" s="28" t="s">
        <v>384</v>
      </c>
      <c r="D65" s="368">
        <v>0</v>
      </c>
      <c r="E65" s="368">
        <v>0</v>
      </c>
      <c r="F65" s="363">
        <f>+'audit C-3'!R65</f>
        <v>0</v>
      </c>
      <c r="G65" s="360">
        <f>D65+E65+F65</f>
        <v>0</v>
      </c>
      <c r="H65" s="81">
        <f>ROUND(IF(ISERR(+G65/+TotalPatientDays),0,+G65/+TotalPatientDays),2)</f>
        <v>0</v>
      </c>
    </row>
    <row r="66" spans="1:7" ht="15" customHeight="1">
      <c r="A66" s="77"/>
      <c r="D66" s="380"/>
      <c r="E66" s="369"/>
      <c r="F66" s="365"/>
      <c r="G66" s="365"/>
    </row>
    <row r="67" spans="1:7" ht="15" customHeight="1">
      <c r="A67" s="77"/>
      <c r="D67" s="380"/>
      <c r="E67" s="369"/>
      <c r="F67" s="362"/>
      <c r="G67" s="362"/>
    </row>
    <row r="68" spans="1:7" ht="15" customHeight="1">
      <c r="A68" s="77"/>
      <c r="D68" s="380"/>
      <c r="E68" s="369"/>
      <c r="F68" s="362"/>
      <c r="G68" s="362"/>
    </row>
    <row r="69" spans="1:7" ht="15" customHeight="1">
      <c r="A69" s="77"/>
      <c r="D69" s="380"/>
      <c r="E69" s="369"/>
      <c r="F69" s="362"/>
      <c r="G69" s="362"/>
    </row>
    <row r="70" spans="1:7" ht="15" customHeight="1">
      <c r="A70" s="77"/>
      <c r="D70" s="380"/>
      <c r="E70" s="369"/>
      <c r="F70" s="362"/>
      <c r="G70" s="362"/>
    </row>
    <row r="71" spans="1:7" ht="15" customHeight="1">
      <c r="A71" s="77"/>
      <c r="D71" s="380"/>
      <c r="E71" s="369"/>
      <c r="F71" s="362"/>
      <c r="G71" s="362"/>
    </row>
    <row r="72" spans="1:7" ht="15" customHeight="1">
      <c r="A72" s="77"/>
      <c r="C72" s="28" t="s">
        <v>656</v>
      </c>
      <c r="D72" s="369"/>
      <c r="E72" s="369"/>
      <c r="F72" s="362"/>
      <c r="G72" s="362"/>
    </row>
    <row r="73" spans="1:8" ht="15" customHeight="1">
      <c r="A73" s="77" t="s">
        <v>285</v>
      </c>
      <c r="B73" s="28" t="s">
        <v>385</v>
      </c>
      <c r="D73" s="368">
        <v>0</v>
      </c>
      <c r="E73" s="368">
        <v>0</v>
      </c>
      <c r="F73" s="363">
        <f>+'audit C-3'!R67</f>
        <v>0</v>
      </c>
      <c r="G73" s="360">
        <f>D73+E73+F73</f>
        <v>0</v>
      </c>
      <c r="H73" s="81">
        <f>ROUND(IF(ISERR(+G73/+TotalPatientDays),0,+G73/+TotalPatientDays),2)</f>
        <v>0</v>
      </c>
    </row>
    <row r="74" spans="1:7" ht="15" customHeight="1">
      <c r="A74" s="77"/>
      <c r="D74" s="369"/>
      <c r="E74" s="369"/>
      <c r="F74" s="362"/>
      <c r="G74" s="362"/>
    </row>
    <row r="75" spans="1:8" ht="15" customHeight="1">
      <c r="A75" s="77" t="s">
        <v>286</v>
      </c>
      <c r="B75" s="28" t="s">
        <v>386</v>
      </c>
      <c r="D75" s="368">
        <v>0</v>
      </c>
      <c r="E75" s="368">
        <v>0</v>
      </c>
      <c r="F75" s="363">
        <f>+'audit C-3'!R69</f>
        <v>0</v>
      </c>
      <c r="G75" s="360">
        <f>D75+E75+F75</f>
        <v>0</v>
      </c>
      <c r="H75" s="81">
        <f>ROUND(IF(ISERR(+G75/+TotalPatientDays),0,+G75/+TotalPatientDays),2)</f>
        <v>0</v>
      </c>
    </row>
    <row r="76" spans="1:7" ht="15" customHeight="1">
      <c r="A76" s="77"/>
      <c r="D76" s="369"/>
      <c r="E76" s="369"/>
      <c r="F76" s="362"/>
      <c r="G76" s="362"/>
    </row>
    <row r="77" spans="1:8" ht="15" customHeight="1">
      <c r="A77" s="77" t="s">
        <v>287</v>
      </c>
      <c r="B77" s="28" t="s">
        <v>387</v>
      </c>
      <c r="D77" s="368">
        <v>0</v>
      </c>
      <c r="E77" s="368">
        <v>0</v>
      </c>
      <c r="F77" s="363">
        <f>+'audit C-3'!R71</f>
        <v>0</v>
      </c>
      <c r="G77" s="360">
        <f>D77+E77+F77</f>
        <v>0</v>
      </c>
      <c r="H77" s="81">
        <f>ROUND(IF(ISERR(+G77/+TotalPatientDays),0,+G77/+TotalPatientDays),2)</f>
        <v>0</v>
      </c>
    </row>
    <row r="78" spans="1:7" ht="15" customHeight="1">
      <c r="A78" s="77"/>
      <c r="D78" s="369"/>
      <c r="E78" s="369"/>
      <c r="F78" s="362"/>
      <c r="G78" s="362"/>
    </row>
    <row r="79" spans="1:8" ht="15" customHeight="1">
      <c r="A79" s="77" t="s">
        <v>288</v>
      </c>
      <c r="B79" s="28" t="s">
        <v>388</v>
      </c>
      <c r="D79" s="368">
        <v>0</v>
      </c>
      <c r="E79" s="368">
        <v>0</v>
      </c>
      <c r="F79" s="363">
        <f>+'audit C-3'!R73</f>
        <v>0</v>
      </c>
      <c r="G79" s="360">
        <f>D79+E79+F79</f>
        <v>0</v>
      </c>
      <c r="H79" s="81">
        <f>ROUND(IF(ISERR(+G79/+TotalPatientDays),0,+G79/+TotalPatientDays),2)</f>
        <v>0</v>
      </c>
    </row>
    <row r="80" spans="1:7" ht="15" customHeight="1">
      <c r="A80" s="77"/>
      <c r="D80" s="369"/>
      <c r="E80" s="369"/>
      <c r="F80" s="362"/>
      <c r="G80" s="362"/>
    </row>
    <row r="81" spans="1:8" ht="15" customHeight="1">
      <c r="A81" s="77" t="s">
        <v>290</v>
      </c>
      <c r="B81" s="28" t="s">
        <v>389</v>
      </c>
      <c r="D81" s="368">
        <v>0</v>
      </c>
      <c r="E81" s="368">
        <v>0</v>
      </c>
      <c r="F81" s="363">
        <f>+'audit C-3'!R75</f>
        <v>0</v>
      </c>
      <c r="G81" s="360">
        <f>D81+E81+F81</f>
        <v>0</v>
      </c>
      <c r="H81" s="81">
        <f>ROUND(IF(ISERR(+G81/+TotalPatientDays),0,+G81/+TotalPatientDays),2)</f>
        <v>0</v>
      </c>
    </row>
    <row r="82" spans="1:7" ht="15" customHeight="1">
      <c r="A82" s="77"/>
      <c r="D82" s="369"/>
      <c r="E82" s="369"/>
      <c r="F82" s="362"/>
      <c r="G82" s="362"/>
    </row>
    <row r="83" spans="1:8" ht="15" customHeight="1">
      <c r="A83" s="77" t="s">
        <v>293</v>
      </c>
      <c r="B83" s="28" t="s">
        <v>390</v>
      </c>
      <c r="D83" s="368">
        <v>0</v>
      </c>
      <c r="E83" s="368">
        <v>0</v>
      </c>
      <c r="F83" s="363">
        <f>+'audit C-3'!R77</f>
        <v>0</v>
      </c>
      <c r="G83" s="360">
        <f>D83+E83+F83</f>
        <v>0</v>
      </c>
      <c r="H83" s="81">
        <f>ROUND(IF(ISERR(+G83/+TotalPatientDays),0,+G83/+TotalPatientDays),2)</f>
        <v>0</v>
      </c>
    </row>
    <row r="84" spans="1:7" ht="15" customHeight="1">
      <c r="A84" s="77"/>
      <c r="D84" s="369"/>
      <c r="E84" s="369"/>
      <c r="F84" s="362"/>
      <c r="G84" s="362"/>
    </row>
    <row r="85" spans="1:8" ht="15" customHeight="1">
      <c r="A85" s="77" t="s">
        <v>295</v>
      </c>
      <c r="B85" s="28" t="s">
        <v>391</v>
      </c>
      <c r="D85" s="368">
        <v>0</v>
      </c>
      <c r="E85" s="368">
        <v>0</v>
      </c>
      <c r="F85" s="363">
        <f>+'audit C-3'!R79</f>
        <v>0</v>
      </c>
      <c r="G85" s="360">
        <f>D85+E85+F85</f>
        <v>0</v>
      </c>
      <c r="H85" s="81">
        <f>ROUND(IF(ISERR(+G85/+TotalPatientDays),0,+G85/+TotalPatientDays),2)</f>
        <v>0</v>
      </c>
    </row>
    <row r="86" spans="1:7" ht="15" customHeight="1">
      <c r="A86" s="77"/>
      <c r="D86" s="369"/>
      <c r="E86" s="369"/>
      <c r="F86" s="362"/>
      <c r="G86" s="362"/>
    </row>
    <row r="87" spans="1:8" ht="15" customHeight="1">
      <c r="A87" s="77" t="s">
        <v>297</v>
      </c>
      <c r="B87" s="28" t="s">
        <v>392</v>
      </c>
      <c r="D87" s="368">
        <v>0</v>
      </c>
      <c r="E87" s="368">
        <v>0</v>
      </c>
      <c r="F87" s="363">
        <f>+'audit C-3'!R81</f>
        <v>0</v>
      </c>
      <c r="G87" s="360">
        <f>D87+E87+F87</f>
        <v>0</v>
      </c>
      <c r="H87" s="81">
        <f>ROUND(IF(ISERR(+G87/+TotalPatientDays),0,+G87/+TotalPatientDays),2)</f>
        <v>0</v>
      </c>
    </row>
    <row r="88" spans="1:9" ht="15" customHeight="1">
      <c r="A88" s="77"/>
      <c r="D88" s="369"/>
      <c r="E88" s="369"/>
      <c r="F88" s="362"/>
      <c r="G88" s="362"/>
      <c r="I88" s="79"/>
    </row>
    <row r="89" spans="1:8" ht="15" customHeight="1">
      <c r="A89" s="77" t="s">
        <v>299</v>
      </c>
      <c r="B89" s="28" t="s">
        <v>195</v>
      </c>
      <c r="D89" s="368">
        <v>0</v>
      </c>
      <c r="E89" s="368">
        <v>0</v>
      </c>
      <c r="F89" s="363">
        <f>+'audit C-3'!R83</f>
        <v>0</v>
      </c>
      <c r="G89" s="360">
        <f>D89+E89+F89</f>
        <v>0</v>
      </c>
      <c r="H89" s="81">
        <f>ROUND(IF(ISERR(+G89/+TotalPatientDays),0,+G89/+TotalPatientDays),2)</f>
        <v>0</v>
      </c>
    </row>
    <row r="90" spans="1:10" ht="15" customHeight="1">
      <c r="A90" s="77"/>
      <c r="D90" s="369"/>
      <c r="E90" s="369"/>
      <c r="F90" s="362"/>
      <c r="G90" s="362"/>
      <c r="I90" s="79"/>
      <c r="J90" s="79"/>
    </row>
    <row r="91" spans="1:8" ht="15" customHeight="1">
      <c r="A91" s="77" t="s">
        <v>301</v>
      </c>
      <c r="B91" s="28" t="s">
        <v>196</v>
      </c>
      <c r="D91" s="368">
        <v>0</v>
      </c>
      <c r="E91" s="368">
        <v>0</v>
      </c>
      <c r="F91" s="363">
        <f>+'audit C-3'!R85</f>
        <v>0</v>
      </c>
      <c r="G91" s="360">
        <f>D91+E91+F91</f>
        <v>0</v>
      </c>
      <c r="H91" s="81">
        <f>ROUND(IF(ISERR(+G91/+TotalPatientDays),0,+G91/+TotalPatientDays),2)</f>
        <v>0</v>
      </c>
    </row>
    <row r="92" spans="1:9" ht="15" customHeight="1">
      <c r="A92" s="77"/>
      <c r="D92" s="369"/>
      <c r="E92" s="369"/>
      <c r="F92" s="362"/>
      <c r="G92" s="362"/>
      <c r="I92" s="79"/>
    </row>
    <row r="93" spans="1:8" ht="15" customHeight="1">
      <c r="A93" s="77" t="s">
        <v>303</v>
      </c>
      <c r="B93" s="28" t="s">
        <v>197</v>
      </c>
      <c r="D93" s="368">
        <v>0</v>
      </c>
      <c r="E93" s="368">
        <v>0</v>
      </c>
      <c r="F93" s="363">
        <f>+'audit C-3'!R87</f>
        <v>0</v>
      </c>
      <c r="G93" s="360">
        <f>D93+E93+F93</f>
        <v>0</v>
      </c>
      <c r="H93" s="81">
        <f>ROUND(IF(ISERR(+G93/+TotalPatientDays),0,+G93/+TotalPatientDays),2)</f>
        <v>0</v>
      </c>
    </row>
    <row r="94" spans="1:10" ht="15" customHeight="1">
      <c r="A94" s="77"/>
      <c r="D94" s="369"/>
      <c r="E94" s="369"/>
      <c r="F94" s="362"/>
      <c r="G94" s="362"/>
      <c r="I94" s="79"/>
      <c r="J94" s="79"/>
    </row>
    <row r="95" spans="1:8" ht="15" customHeight="1">
      <c r="A95" s="77" t="s">
        <v>304</v>
      </c>
      <c r="B95" s="24" t="s">
        <v>232</v>
      </c>
      <c r="C95" s="82"/>
      <c r="D95" s="368">
        <v>0</v>
      </c>
      <c r="E95" s="368">
        <v>0</v>
      </c>
      <c r="F95" s="363">
        <f>+'audit C-3'!R89</f>
        <v>0</v>
      </c>
      <c r="G95" s="360">
        <f>D95+E95+F95</f>
        <v>0</v>
      </c>
      <c r="H95" s="81">
        <f>ROUND(IF(ISERR(+G95/+TotalPatientDays),0,+G95/+TotalPatientDays),2)</f>
        <v>0</v>
      </c>
    </row>
    <row r="96" spans="1:10" ht="15" customHeight="1">
      <c r="A96" s="77"/>
      <c r="B96"/>
      <c r="D96" s="369"/>
      <c r="E96" s="369"/>
      <c r="F96" s="362"/>
      <c r="G96" s="362"/>
      <c r="I96" s="79"/>
      <c r="J96" s="79"/>
    </row>
    <row r="97" spans="1:8" ht="15" customHeight="1">
      <c r="A97" s="77" t="s">
        <v>305</v>
      </c>
      <c r="B97" s="24" t="s">
        <v>232</v>
      </c>
      <c r="C97" s="82"/>
      <c r="D97" s="368">
        <v>0</v>
      </c>
      <c r="E97" s="368">
        <v>0</v>
      </c>
      <c r="F97" s="363">
        <f>+'audit C-3'!R91</f>
        <v>0</v>
      </c>
      <c r="G97" s="360">
        <f>D97+E97+F97</f>
        <v>0</v>
      </c>
      <c r="H97" s="81">
        <f>ROUND(IF(ISERR(+G97/+TotalPatientDays),0,+G97/+TotalPatientDays),2)</f>
        <v>0</v>
      </c>
    </row>
    <row r="98" spans="1:9" ht="15" customHeight="1">
      <c r="A98" s="77"/>
      <c r="B98"/>
      <c r="C98" s="30"/>
      <c r="D98" s="369"/>
      <c r="E98" s="369"/>
      <c r="F98" s="362"/>
      <c r="G98" s="362"/>
      <c r="I98" s="79"/>
    </row>
    <row r="99" spans="1:8" ht="15" customHeight="1">
      <c r="A99" s="77" t="s">
        <v>306</v>
      </c>
      <c r="B99" s="82" t="s">
        <v>709</v>
      </c>
      <c r="C99" s="82"/>
      <c r="D99" s="368">
        <v>0</v>
      </c>
      <c r="E99" s="368">
        <v>0</v>
      </c>
      <c r="F99" s="363">
        <f>+'audit C-3'!R93</f>
        <v>0</v>
      </c>
      <c r="G99" s="360">
        <f>D99+E99+F99</f>
        <v>0</v>
      </c>
      <c r="H99" s="81">
        <f>ROUND(IF(ISERR(+G99/+TotalPatientDays),0,+G99/+TotalPatientDays),2)</f>
        <v>0</v>
      </c>
    </row>
    <row r="100" spans="1:9" ht="15" customHeight="1">
      <c r="A100" s="77"/>
      <c r="B100" s="231"/>
      <c r="C100" s="231"/>
      <c r="D100" s="381"/>
      <c r="E100" s="381"/>
      <c r="F100" s="362"/>
      <c r="G100" s="362"/>
      <c r="I100" s="79"/>
    </row>
    <row r="101" spans="1:8" ht="15" customHeight="1">
      <c r="A101" s="77" t="s">
        <v>137</v>
      </c>
      <c r="B101" s="64" t="s">
        <v>198</v>
      </c>
      <c r="C101" s="64"/>
      <c r="D101" s="382">
        <v>0</v>
      </c>
      <c r="E101" s="483">
        <f>+'D-1'!H31</f>
        <v>0</v>
      </c>
      <c r="F101" s="360">
        <f>+'E-1'!G16-E101</f>
        <v>0</v>
      </c>
      <c r="G101" s="360">
        <f>D101+E101+F101</f>
        <v>0</v>
      </c>
      <c r="H101" s="81">
        <f>ROUND(IF(ISERR(+G101/+TotalPatientDays),0,+G101/+TotalPatientDays),2)</f>
        <v>0</v>
      </c>
    </row>
    <row r="102" spans="1:7" ht="15" customHeight="1">
      <c r="A102" s="77"/>
      <c r="D102" s="31"/>
      <c r="E102" s="31"/>
      <c r="F102" s="55"/>
      <c r="G102" s="55"/>
    </row>
    <row r="103" spans="1:7" ht="15" customHeight="1">
      <c r="A103" s="77"/>
      <c r="D103" s="29"/>
      <c r="E103" s="29"/>
      <c r="F103" s="83"/>
      <c r="G103" s="83"/>
    </row>
    <row r="104" spans="1:8" ht="15" customHeight="1" thickBot="1">
      <c r="A104" s="77" t="s">
        <v>139</v>
      </c>
      <c r="B104" s="28" t="s">
        <v>199</v>
      </c>
      <c r="D104" s="356">
        <f>SUM(D47:D102)</f>
        <v>0</v>
      </c>
      <c r="E104" s="356">
        <f>SUM(E47:E102)</f>
        <v>0</v>
      </c>
      <c r="F104" s="356">
        <f>SUM(F47:F102)</f>
        <v>0</v>
      </c>
      <c r="G104" s="375">
        <f>SUM(G47:G102)</f>
        <v>0</v>
      </c>
      <c r="H104" s="281">
        <f>ROUND(IF(ISERR(+G104/+TotalPatientDays),0,+G104/+TotalPatientDays),2)</f>
        <v>0</v>
      </c>
    </row>
    <row r="105" spans="1:7" ht="15" customHeight="1" thickTop="1">
      <c r="A105" s="77"/>
      <c r="D105" s="359"/>
      <c r="E105" s="358"/>
      <c r="F105" s="358"/>
      <c r="G105" s="358"/>
    </row>
    <row r="106" spans="1:7" ht="15" customHeight="1">
      <c r="A106" s="77"/>
      <c r="B106" s="65" t="s">
        <v>718</v>
      </c>
      <c r="C106" s="65"/>
      <c r="D106" s="359"/>
      <c r="E106" s="358"/>
      <c r="F106" s="358"/>
      <c r="G106" s="358"/>
    </row>
    <row r="107" spans="1:8" ht="15" customHeight="1">
      <c r="A107" s="77" t="s">
        <v>141</v>
      </c>
      <c r="B107" s="28" t="s">
        <v>200</v>
      </c>
      <c r="D107" s="374">
        <v>0</v>
      </c>
      <c r="E107" s="374">
        <v>0</v>
      </c>
      <c r="F107" s="354">
        <f>+'audit C-3'!R101</f>
        <v>0</v>
      </c>
      <c r="G107" s="355">
        <f>D107+E107+F107</f>
        <v>0</v>
      </c>
      <c r="H107" s="81">
        <f aca="true" t="shared" si="0" ref="H107:H129">ROUND(IF(ISERR(+G107/+TotalPatientDays),0,+G107/+TotalPatientDays),2)</f>
        <v>0</v>
      </c>
    </row>
    <row r="108" spans="1:7" ht="15" customHeight="1">
      <c r="A108" s="77"/>
      <c r="D108" s="383"/>
      <c r="E108" s="383"/>
      <c r="F108" s="55"/>
      <c r="G108" s="55"/>
    </row>
    <row r="109" spans="1:8" ht="15" customHeight="1">
      <c r="A109" s="77" t="s">
        <v>143</v>
      </c>
      <c r="B109" s="28" t="s">
        <v>348</v>
      </c>
      <c r="D109" s="368">
        <v>0</v>
      </c>
      <c r="E109" s="368">
        <v>0</v>
      </c>
      <c r="F109" s="363">
        <f>+'audit C-3'!R103</f>
        <v>0</v>
      </c>
      <c r="G109" s="360">
        <f>D109+E109+F109</f>
        <v>0</v>
      </c>
      <c r="H109" s="81">
        <f t="shared" si="0"/>
        <v>0</v>
      </c>
    </row>
    <row r="110" spans="1:7" ht="15" customHeight="1">
      <c r="A110" s="77"/>
      <c r="D110" s="369"/>
      <c r="E110" s="369"/>
      <c r="F110" s="362"/>
      <c r="G110" s="362"/>
    </row>
    <row r="111" spans="1:8" ht="15" customHeight="1">
      <c r="A111" s="77" t="s">
        <v>145</v>
      </c>
      <c r="B111" s="28" t="s">
        <v>201</v>
      </c>
      <c r="D111" s="368">
        <v>0</v>
      </c>
      <c r="E111" s="368">
        <v>0</v>
      </c>
      <c r="F111" s="363">
        <f>+'audit C-3'!R105</f>
        <v>0</v>
      </c>
      <c r="G111" s="379">
        <f>D111+E111+F111</f>
        <v>0</v>
      </c>
      <c r="H111" s="81">
        <f t="shared" si="0"/>
        <v>0</v>
      </c>
    </row>
    <row r="112" spans="1:7" ht="15" customHeight="1">
      <c r="A112" s="77"/>
      <c r="D112" s="369"/>
      <c r="E112" s="369"/>
      <c r="F112" s="362"/>
      <c r="G112" s="362"/>
    </row>
    <row r="113" spans="1:8" ht="15" customHeight="1">
      <c r="A113" s="77" t="s">
        <v>146</v>
      </c>
      <c r="B113" s="28" t="s">
        <v>202</v>
      </c>
      <c r="D113" s="368">
        <v>0</v>
      </c>
      <c r="E113" s="368">
        <v>0</v>
      </c>
      <c r="F113" s="363">
        <f>+'audit C-3'!R107</f>
        <v>0</v>
      </c>
      <c r="G113" s="360">
        <f>D113+E113+F113</f>
        <v>0</v>
      </c>
      <c r="H113" s="81">
        <f t="shared" si="0"/>
        <v>0</v>
      </c>
    </row>
    <row r="114" spans="1:7" ht="15" customHeight="1">
      <c r="A114" s="77"/>
      <c r="D114" s="369"/>
      <c r="E114" s="369"/>
      <c r="F114" s="362"/>
      <c r="G114" s="362"/>
    </row>
    <row r="115" spans="1:8" ht="15" customHeight="1">
      <c r="A115" s="77" t="s">
        <v>147</v>
      </c>
      <c r="B115" s="28" t="s">
        <v>203</v>
      </c>
      <c r="D115" s="368">
        <v>0</v>
      </c>
      <c r="E115" s="368">
        <v>0</v>
      </c>
      <c r="F115" s="363">
        <f>+'audit C-3'!R109</f>
        <v>0</v>
      </c>
      <c r="G115" s="360">
        <f>D115+E115+F115</f>
        <v>0</v>
      </c>
      <c r="H115" s="81">
        <f t="shared" si="0"/>
        <v>0</v>
      </c>
    </row>
    <row r="116" spans="1:7" ht="15" customHeight="1">
      <c r="A116" s="77"/>
      <c r="D116" s="369"/>
      <c r="E116" s="369"/>
      <c r="F116" s="362"/>
      <c r="G116" s="362"/>
    </row>
    <row r="117" spans="1:8" ht="15" customHeight="1">
      <c r="A117" s="77" t="s">
        <v>149</v>
      </c>
      <c r="B117" s="28" t="s">
        <v>204</v>
      </c>
      <c r="D117" s="368">
        <v>0</v>
      </c>
      <c r="E117" s="368">
        <v>0</v>
      </c>
      <c r="F117" s="363">
        <f>+'audit C-3'!R111</f>
        <v>0</v>
      </c>
      <c r="G117" s="360">
        <f>D117+E117+F117</f>
        <v>0</v>
      </c>
      <c r="H117" s="81">
        <f t="shared" si="0"/>
        <v>0</v>
      </c>
    </row>
    <row r="118" spans="1:7" ht="15" customHeight="1">
      <c r="A118" s="77"/>
      <c r="D118" s="369"/>
      <c r="E118" s="369"/>
      <c r="F118" s="362"/>
      <c r="G118" s="362"/>
    </row>
    <row r="119" spans="1:8" ht="15" customHeight="1">
      <c r="A119" s="77" t="s">
        <v>152</v>
      </c>
      <c r="B119" s="28" t="s">
        <v>205</v>
      </c>
      <c r="D119" s="368">
        <v>0</v>
      </c>
      <c r="E119" s="368">
        <v>0</v>
      </c>
      <c r="F119" s="363">
        <f>+'audit C-3'!R113</f>
        <v>0</v>
      </c>
      <c r="G119" s="360">
        <f>D119+E119+F119</f>
        <v>0</v>
      </c>
      <c r="H119" s="81">
        <f t="shared" si="0"/>
        <v>0</v>
      </c>
    </row>
    <row r="120" spans="1:7" ht="15" customHeight="1">
      <c r="A120" s="77"/>
      <c r="D120" s="369"/>
      <c r="E120" s="369"/>
      <c r="F120" s="362"/>
      <c r="G120" s="362"/>
    </row>
    <row r="121" spans="1:8" ht="15" customHeight="1">
      <c r="A121" s="77" t="s">
        <v>154</v>
      </c>
      <c r="B121" s="28" t="s">
        <v>206</v>
      </c>
      <c r="D121" s="368">
        <v>0</v>
      </c>
      <c r="E121" s="368">
        <v>0</v>
      </c>
      <c r="F121" s="363">
        <f>+'audit C-3'!R115</f>
        <v>0</v>
      </c>
      <c r="G121" s="360">
        <f>D121+E121+F121</f>
        <v>0</v>
      </c>
      <c r="H121" s="81">
        <f t="shared" si="0"/>
        <v>0</v>
      </c>
    </row>
    <row r="122" spans="1:7" ht="15" customHeight="1">
      <c r="A122" s="77"/>
      <c r="D122" s="369"/>
      <c r="E122" s="369"/>
      <c r="F122" s="362"/>
      <c r="G122" s="362"/>
    </row>
    <row r="123" spans="1:8" ht="15" customHeight="1">
      <c r="A123" s="77" t="s">
        <v>155</v>
      </c>
      <c r="B123" s="28" t="s">
        <v>207</v>
      </c>
      <c r="D123" s="368">
        <v>0</v>
      </c>
      <c r="E123" s="368">
        <v>0</v>
      </c>
      <c r="F123" s="363">
        <f>+'audit C-3'!R117</f>
        <v>0</v>
      </c>
      <c r="G123" s="360">
        <f>D123+E123+F123</f>
        <v>0</v>
      </c>
      <c r="H123" s="81">
        <f t="shared" si="0"/>
        <v>0</v>
      </c>
    </row>
    <row r="124" spans="1:7" ht="15" customHeight="1">
      <c r="A124" s="77"/>
      <c r="D124" s="369"/>
      <c r="E124" s="369"/>
      <c r="F124" s="362"/>
      <c r="G124" s="362"/>
    </row>
    <row r="125" spans="1:8" ht="15" customHeight="1">
      <c r="A125" s="77" t="s">
        <v>156</v>
      </c>
      <c r="B125" s="28" t="s">
        <v>208</v>
      </c>
      <c r="D125" s="368">
        <v>0</v>
      </c>
      <c r="E125" s="368">
        <v>0</v>
      </c>
      <c r="F125" s="363">
        <f>+'audit C-3'!R119</f>
        <v>0</v>
      </c>
      <c r="G125" s="360">
        <f>D125+E125+F125</f>
        <v>0</v>
      </c>
      <c r="H125" s="81">
        <f t="shared" si="0"/>
        <v>0</v>
      </c>
    </row>
    <row r="126" spans="1:7" ht="15" customHeight="1">
      <c r="A126" s="77"/>
      <c r="D126" s="369"/>
      <c r="E126" s="369"/>
      <c r="F126" s="362"/>
      <c r="G126" s="362"/>
    </row>
    <row r="127" spans="1:8" ht="15" customHeight="1">
      <c r="A127" s="77" t="s">
        <v>157</v>
      </c>
      <c r="B127" s="24" t="s">
        <v>232</v>
      </c>
      <c r="C127" s="82"/>
      <c r="D127" s="368">
        <v>0</v>
      </c>
      <c r="E127" s="368">
        <v>0</v>
      </c>
      <c r="F127" s="363">
        <f>+'audit C-3'!R121</f>
        <v>0</v>
      </c>
      <c r="G127" s="360">
        <f>D127+E127+F127</f>
        <v>0</v>
      </c>
      <c r="H127" s="81">
        <f t="shared" si="0"/>
        <v>0</v>
      </c>
    </row>
    <row r="128" spans="1:7" ht="15" customHeight="1">
      <c r="A128" s="77"/>
      <c r="B128"/>
      <c r="D128" s="369"/>
      <c r="E128" s="369"/>
      <c r="F128" s="362"/>
      <c r="G128" s="362"/>
    </row>
    <row r="129" spans="1:8" ht="15" customHeight="1">
      <c r="A129" s="77" t="s">
        <v>159</v>
      </c>
      <c r="B129" s="24"/>
      <c r="C129" s="82"/>
      <c r="D129" s="368">
        <v>0</v>
      </c>
      <c r="E129" s="368">
        <v>0</v>
      </c>
      <c r="F129" s="363">
        <f>+'audit C-3'!R123</f>
        <v>0</v>
      </c>
      <c r="G129" s="360">
        <f>D129+E129+F129</f>
        <v>0</v>
      </c>
      <c r="H129" s="81">
        <f t="shared" si="0"/>
        <v>0</v>
      </c>
    </row>
    <row r="130" spans="1:8" ht="15" customHeight="1">
      <c r="A130" s="77"/>
      <c r="B130" s="82"/>
      <c r="C130" s="82"/>
      <c r="D130" s="442"/>
      <c r="E130" s="442"/>
      <c r="F130" s="55"/>
      <c r="G130" s="55"/>
      <c r="H130" s="82"/>
    </row>
    <row r="131" spans="1:8" ht="15" customHeight="1">
      <c r="A131" s="77"/>
      <c r="B131" s="82"/>
      <c r="C131" s="82"/>
      <c r="D131" s="86"/>
      <c r="E131" s="86"/>
      <c r="F131" s="55"/>
      <c r="G131" s="55"/>
      <c r="H131" s="82"/>
    </row>
    <row r="132" spans="1:8" ht="15" customHeight="1">
      <c r="A132" s="77"/>
      <c r="B132" s="82"/>
      <c r="C132" s="82"/>
      <c r="D132" s="86"/>
      <c r="E132" s="86"/>
      <c r="F132" s="55"/>
      <c r="G132" s="55"/>
      <c r="H132" s="82"/>
    </row>
    <row r="133" spans="1:8" ht="15" customHeight="1">
      <c r="A133" s="77"/>
      <c r="B133" s="82"/>
      <c r="C133" s="82"/>
      <c r="D133" s="86"/>
      <c r="E133" s="86"/>
      <c r="F133" s="55"/>
      <c r="G133" s="55"/>
      <c r="H133" s="82"/>
    </row>
    <row r="134" spans="1:8" ht="15" customHeight="1">
      <c r="A134" s="77"/>
      <c r="B134" s="82"/>
      <c r="C134" s="82"/>
      <c r="D134" s="86"/>
      <c r="E134" s="86"/>
      <c r="F134" s="55"/>
      <c r="G134" s="55"/>
      <c r="H134" s="82"/>
    </row>
    <row r="135" spans="1:8" ht="15" customHeight="1">
      <c r="A135" s="77"/>
      <c r="B135" s="82"/>
      <c r="C135" s="82"/>
      <c r="D135" s="86"/>
      <c r="E135" s="86"/>
      <c r="F135" s="55"/>
      <c r="G135" s="55"/>
      <c r="H135" s="82"/>
    </row>
    <row r="136" spans="1:8" ht="15" customHeight="1">
      <c r="A136" s="77"/>
      <c r="B136" s="82"/>
      <c r="C136" s="82"/>
      <c r="D136" s="86"/>
      <c r="E136" s="86"/>
      <c r="F136" s="55"/>
      <c r="G136" s="55"/>
      <c r="H136" s="82"/>
    </row>
    <row r="137" spans="1:7" ht="15" customHeight="1">
      <c r="A137" s="77"/>
      <c r="B137" s="30"/>
      <c r="C137" s="28" t="s">
        <v>657</v>
      </c>
      <c r="D137" s="443"/>
      <c r="E137" s="31"/>
      <c r="F137" s="55"/>
      <c r="G137" s="55"/>
    </row>
    <row r="138" spans="1:7" ht="15" customHeight="1">
      <c r="A138" s="77"/>
      <c r="D138" s="38"/>
      <c r="E138" s="38"/>
      <c r="F138" s="57"/>
      <c r="G138" s="57"/>
    </row>
    <row r="139" spans="1:7" ht="15" customHeight="1">
      <c r="A139" s="77"/>
      <c r="D139" s="38"/>
      <c r="E139" s="38"/>
      <c r="F139" s="57"/>
      <c r="G139" s="57"/>
    </row>
    <row r="140" spans="1:8" ht="15" customHeight="1" thickBot="1">
      <c r="A140" s="77" t="s">
        <v>161</v>
      </c>
      <c r="B140" s="28" t="s">
        <v>715</v>
      </c>
      <c r="D140" s="356">
        <f>SUM(D107:D137)</f>
        <v>0</v>
      </c>
      <c r="E140" s="356">
        <f>SUM(E107:E137)</f>
        <v>0</v>
      </c>
      <c r="F140" s="357">
        <f>SUM(F107:F137)</f>
        <v>0</v>
      </c>
      <c r="G140" s="356">
        <f>SUM(G107:G137)</f>
        <v>0</v>
      </c>
      <c r="H140" s="281">
        <f>ROUND(IF(ISERR(+G140/+TotalPatientDays),0,+G140/+TotalPatientDays),2)</f>
        <v>0</v>
      </c>
    </row>
    <row r="141" spans="1:7" ht="15" customHeight="1" thickTop="1">
      <c r="A141" s="77"/>
      <c r="D141" s="359"/>
      <c r="E141" s="359"/>
      <c r="F141" s="358"/>
      <c r="G141" s="358"/>
    </row>
    <row r="142" spans="1:7" ht="15" customHeight="1">
      <c r="A142" s="77" t="s">
        <v>209</v>
      </c>
      <c r="B142" s="64" t="s">
        <v>210</v>
      </c>
      <c r="C142" s="185"/>
      <c r="D142" s="358"/>
      <c r="E142" s="358"/>
      <c r="F142" s="358"/>
      <c r="G142" s="358"/>
    </row>
    <row r="143" spans="1:8" ht="15" customHeight="1" thickBot="1">
      <c r="A143" s="77"/>
      <c r="B143" s="28" t="s">
        <v>211</v>
      </c>
      <c r="D143" s="356">
        <v>0</v>
      </c>
      <c r="E143" s="484">
        <f>+'D-1'!H33</f>
        <v>0</v>
      </c>
      <c r="F143" s="356">
        <f>-'E-2'!G24+'E-2'!G16-E143</f>
        <v>0</v>
      </c>
      <c r="G143" s="356">
        <f>line56+E143+F143</f>
        <v>0</v>
      </c>
      <c r="H143" s="127"/>
    </row>
    <row r="144" spans="1:7" ht="15" customHeight="1" thickTop="1">
      <c r="A144" s="75"/>
      <c r="D144" s="359"/>
      <c r="E144" s="359"/>
      <c r="F144" s="358"/>
      <c r="G144" s="358"/>
    </row>
    <row r="145" spans="1:7" ht="15" customHeight="1">
      <c r="A145" s="77"/>
      <c r="D145" s="359"/>
      <c r="E145" s="359"/>
      <c r="F145" s="358"/>
      <c r="G145" s="358"/>
    </row>
    <row r="146" spans="1:8" ht="15" customHeight="1" thickBot="1">
      <c r="A146" s="77" t="s">
        <v>212</v>
      </c>
      <c r="B146" s="65" t="s">
        <v>213</v>
      </c>
      <c r="C146" s="65"/>
      <c r="D146" s="356">
        <f>+line42+line16+line55+line56</f>
        <v>0</v>
      </c>
      <c r="E146" s="356">
        <f>+E104+E43+E140+E143</f>
        <v>0</v>
      </c>
      <c r="F146" s="357">
        <f>+F104+F43+F140+F143</f>
        <v>0</v>
      </c>
      <c r="G146" s="356">
        <f>+G104+G43+G140+G143</f>
        <v>0</v>
      </c>
      <c r="H146" s="281">
        <f>ROUND(IF(ISERR(+G146/+TotalPatientDays),0,+G146/+TotalPatientDays),2)</f>
        <v>0</v>
      </c>
    </row>
    <row r="147" spans="4:7" ht="15" customHeight="1" thickTop="1">
      <c r="D147" s="31"/>
      <c r="E147" s="55"/>
      <c r="F147" s="55"/>
      <c r="G147" s="55"/>
    </row>
    <row r="148" spans="4:7" ht="15" customHeight="1">
      <c r="D148" s="31"/>
      <c r="E148" s="55"/>
      <c r="F148" s="55"/>
      <c r="G148" s="55"/>
    </row>
    <row r="149" spans="1:7" ht="15" customHeight="1">
      <c r="A149" s="76" t="s">
        <v>214</v>
      </c>
      <c r="D149" s="31"/>
      <c r="E149" s="55"/>
      <c r="F149" s="55"/>
      <c r="G149" s="55"/>
    </row>
    <row r="150" spans="4:7" ht="15" customHeight="1">
      <c r="D150" s="31"/>
      <c r="E150" s="55"/>
      <c r="F150" s="55"/>
      <c r="G150" s="55"/>
    </row>
    <row r="151" spans="1:8" ht="15" customHeight="1">
      <c r="A151" s="77" t="s">
        <v>215</v>
      </c>
      <c r="B151" s="28" t="s">
        <v>421</v>
      </c>
      <c r="D151" s="374">
        <v>0</v>
      </c>
      <c r="E151" s="374">
        <v>0</v>
      </c>
      <c r="F151" s="354">
        <f>+'audit C-3'!R137</f>
        <v>0</v>
      </c>
      <c r="G151" s="355">
        <f>D151+E151+F151</f>
        <v>0</v>
      </c>
      <c r="H151" s="81">
        <f aca="true" t="shared" si="1" ref="H151:H163">ROUND(IF(ISERR(+G151/+TotalPatientDays),0,+G151/+TotalPatientDays),2)</f>
        <v>0</v>
      </c>
    </row>
    <row r="152" spans="1:7" ht="15" customHeight="1">
      <c r="A152" s="77"/>
      <c r="D152" s="384"/>
      <c r="E152" s="384"/>
      <c r="F152" s="342"/>
      <c r="G152" s="342"/>
    </row>
    <row r="153" spans="1:8" ht="15" customHeight="1">
      <c r="A153" s="77" t="s">
        <v>422</v>
      </c>
      <c r="B153" s="28" t="s">
        <v>423</v>
      </c>
      <c r="D153" s="368">
        <v>0</v>
      </c>
      <c r="E153" s="368">
        <v>0</v>
      </c>
      <c r="F153" s="363">
        <f>+'audit C-3'!R139</f>
        <v>0</v>
      </c>
      <c r="G153" s="360">
        <f>D153+E153+F153</f>
        <v>0</v>
      </c>
      <c r="H153" s="81">
        <f t="shared" si="1"/>
        <v>0</v>
      </c>
    </row>
    <row r="154" spans="1:7" ht="15" customHeight="1">
      <c r="A154" s="77"/>
      <c r="D154" s="369"/>
      <c r="E154" s="369"/>
      <c r="F154" s="362"/>
      <c r="G154" s="362"/>
    </row>
    <row r="155" spans="1:8" ht="15" customHeight="1">
      <c r="A155" s="77" t="s">
        <v>424</v>
      </c>
      <c r="B155" s="28" t="s">
        <v>425</v>
      </c>
      <c r="D155" s="368">
        <v>0</v>
      </c>
      <c r="E155" s="368">
        <v>0</v>
      </c>
      <c r="F155" s="363">
        <f>+'audit C-3'!R141</f>
        <v>0</v>
      </c>
      <c r="G155" s="360">
        <f>D155+E155+F155</f>
        <v>0</v>
      </c>
      <c r="H155" s="81">
        <f t="shared" si="1"/>
        <v>0</v>
      </c>
    </row>
    <row r="156" spans="1:7" ht="15" customHeight="1">
      <c r="A156" s="77"/>
      <c r="D156" s="369"/>
      <c r="E156" s="369"/>
      <c r="F156" s="362"/>
      <c r="G156" s="362"/>
    </row>
    <row r="157" spans="1:8" ht="15" customHeight="1">
      <c r="A157" s="77" t="s">
        <v>426</v>
      </c>
      <c r="B157" s="28" t="s">
        <v>427</v>
      </c>
      <c r="D157" s="368">
        <v>0</v>
      </c>
      <c r="E157" s="368">
        <v>0</v>
      </c>
      <c r="F157" s="363">
        <f>+'audit C-3'!R143</f>
        <v>0</v>
      </c>
      <c r="G157" s="360">
        <f>D157+E157+F157</f>
        <v>0</v>
      </c>
      <c r="H157" s="81">
        <f t="shared" si="1"/>
        <v>0</v>
      </c>
    </row>
    <row r="158" spans="1:7" ht="15" customHeight="1">
      <c r="A158" s="77"/>
      <c r="D158" s="369"/>
      <c r="E158" s="369"/>
      <c r="F158" s="362"/>
      <c r="G158" s="362"/>
    </row>
    <row r="159" spans="1:8" ht="15" customHeight="1">
      <c r="A159" s="77" t="s">
        <v>428</v>
      </c>
      <c r="B159" s="24" t="s">
        <v>232</v>
      </c>
      <c r="C159" s="82"/>
      <c r="D159" s="368">
        <v>0</v>
      </c>
      <c r="E159" s="368">
        <v>0</v>
      </c>
      <c r="F159" s="363">
        <f>+'audit C-3'!R145</f>
        <v>0</v>
      </c>
      <c r="G159" s="360">
        <f>D159+E159+F159</f>
        <v>0</v>
      </c>
      <c r="H159" s="81">
        <f t="shared" si="1"/>
        <v>0</v>
      </c>
    </row>
    <row r="160" spans="1:7" ht="15" customHeight="1">
      <c r="A160" s="77"/>
      <c r="B160"/>
      <c r="C160" s="30"/>
      <c r="D160" s="369"/>
      <c r="E160" s="369"/>
      <c r="F160" s="362"/>
      <c r="G160" s="362"/>
    </row>
    <row r="161" spans="1:8" ht="15" customHeight="1">
      <c r="A161" s="77" t="s">
        <v>429</v>
      </c>
      <c r="B161" s="26"/>
      <c r="C161" s="82"/>
      <c r="D161" s="368">
        <v>0</v>
      </c>
      <c r="E161" s="368">
        <v>0</v>
      </c>
      <c r="F161" s="363">
        <f>+'audit C-3'!R147</f>
        <v>0</v>
      </c>
      <c r="G161" s="360">
        <f>D161+E161+F161</f>
        <v>0</v>
      </c>
      <c r="H161" s="81">
        <f t="shared" si="1"/>
        <v>0</v>
      </c>
    </row>
    <row r="162" spans="1:7" ht="15" customHeight="1">
      <c r="A162" s="77"/>
      <c r="B162" s="30"/>
      <c r="C162" s="231"/>
      <c r="D162" s="381"/>
      <c r="E162" s="381"/>
      <c r="F162" s="362"/>
      <c r="G162" s="362"/>
    </row>
    <row r="163" spans="1:8" ht="15" customHeight="1">
      <c r="A163" s="77" t="s">
        <v>430</v>
      </c>
      <c r="B163" s="64" t="s">
        <v>431</v>
      </c>
      <c r="C163" s="64"/>
      <c r="D163" s="382">
        <v>0</v>
      </c>
      <c r="E163" s="483">
        <f>+'D-1'!H47</f>
        <v>0</v>
      </c>
      <c r="F163" s="360">
        <f>-'E-1'!G28-E163</f>
        <v>0</v>
      </c>
      <c r="G163" s="360">
        <f>D163+E163+F163</f>
        <v>0</v>
      </c>
      <c r="H163" s="81">
        <f t="shared" si="1"/>
        <v>0</v>
      </c>
    </row>
    <row r="164" spans="1:7" ht="15" customHeight="1">
      <c r="A164" s="77"/>
      <c r="D164" s="385"/>
      <c r="E164" s="386"/>
      <c r="F164" s="55"/>
      <c r="G164" s="55"/>
    </row>
    <row r="165" spans="1:7" ht="15" customHeight="1">
      <c r="A165" s="77"/>
      <c r="D165" s="29"/>
      <c r="E165" s="83"/>
      <c r="F165" s="83"/>
      <c r="G165" s="83"/>
    </row>
    <row r="166" spans="1:8" ht="15" customHeight="1" thickBot="1">
      <c r="A166" s="77" t="s">
        <v>432</v>
      </c>
      <c r="B166" s="65" t="s">
        <v>433</v>
      </c>
      <c r="C166" s="65"/>
      <c r="D166" s="356">
        <f>SUM(D151:D164)</f>
        <v>0</v>
      </c>
      <c r="E166" s="356">
        <f>SUM(E151:E164)</f>
        <v>0</v>
      </c>
      <c r="F166" s="357">
        <f>SUM(F151:F164)</f>
        <v>0</v>
      </c>
      <c r="G166" s="356">
        <f>SUM(G151:G164)</f>
        <v>0</v>
      </c>
      <c r="H166" s="281">
        <f>ROUND(IF(ISERR(+G166/+TotalPatientDays),0,+G166/+TotalPatientDays),2)</f>
        <v>0</v>
      </c>
    </row>
    <row r="167" spans="4:7" ht="15" customHeight="1" thickTop="1">
      <c r="D167" s="29"/>
      <c r="E167" s="83"/>
      <c r="F167" s="83"/>
      <c r="G167" s="83"/>
    </row>
    <row r="168" spans="4:7" ht="15" customHeight="1">
      <c r="D168" s="29"/>
      <c r="E168" s="83"/>
      <c r="F168" s="83"/>
      <c r="G168" s="83"/>
    </row>
    <row r="169" spans="1:7" ht="15" customHeight="1">
      <c r="A169" s="76" t="s">
        <v>434</v>
      </c>
      <c r="D169" s="29"/>
      <c r="E169" s="83"/>
      <c r="F169" s="83"/>
      <c r="G169" s="83"/>
    </row>
    <row r="170" spans="4:7" ht="15" customHeight="1">
      <c r="D170" s="29"/>
      <c r="E170" s="83"/>
      <c r="F170" s="83"/>
      <c r="G170" s="83"/>
    </row>
    <row r="171" spans="2:7" ht="15" customHeight="1">
      <c r="B171" s="65" t="s">
        <v>435</v>
      </c>
      <c r="D171" s="29"/>
      <c r="E171" s="83"/>
      <c r="F171" s="83"/>
      <c r="G171" s="83"/>
    </row>
    <row r="172" spans="1:8" ht="15" customHeight="1">
      <c r="A172" s="77" t="s">
        <v>436</v>
      </c>
      <c r="B172" s="28" t="s">
        <v>437</v>
      </c>
      <c r="D172" s="389">
        <v>0</v>
      </c>
      <c r="E172" s="389">
        <v>0</v>
      </c>
      <c r="F172" s="354">
        <f>+'audit C-3'!R158</f>
        <v>0</v>
      </c>
      <c r="G172" s="376">
        <f>D172+E172+F172</f>
        <v>0</v>
      </c>
      <c r="H172" s="81">
        <f aca="true" t="shared" si="2" ref="H172:H180">ROUND(IF(ISERR(+G172/+TotalPatientDays),0,+G172/+TotalPatientDays),2)</f>
        <v>0</v>
      </c>
    </row>
    <row r="173" spans="1:8" s="82" customFormat="1" ht="15" customHeight="1">
      <c r="A173" s="109"/>
      <c r="D173" s="384"/>
      <c r="E173" s="384"/>
      <c r="F173" s="343"/>
      <c r="G173" s="343"/>
      <c r="H173" s="28"/>
    </row>
    <row r="174" spans="1:8" ht="15" customHeight="1">
      <c r="A174" s="77" t="s">
        <v>438</v>
      </c>
      <c r="B174" s="28" t="s">
        <v>439</v>
      </c>
      <c r="D174" s="368">
        <v>0</v>
      </c>
      <c r="E174" s="368">
        <v>0</v>
      </c>
      <c r="F174" s="363">
        <f>+'audit C-3'!R160</f>
        <v>0</v>
      </c>
      <c r="G174" s="360">
        <f>D174+E174+F174</f>
        <v>0</v>
      </c>
      <c r="H174" s="81">
        <f t="shared" si="2"/>
        <v>0</v>
      </c>
    </row>
    <row r="175" spans="1:7" ht="15" customHeight="1">
      <c r="A175" s="77"/>
      <c r="D175" s="369"/>
      <c r="E175" s="369"/>
      <c r="F175" s="362"/>
      <c r="G175" s="362"/>
    </row>
    <row r="176" spans="1:8" ht="15" customHeight="1">
      <c r="A176" s="77" t="s">
        <v>440</v>
      </c>
      <c r="B176" s="28" t="s">
        <v>441</v>
      </c>
      <c r="D176" s="368">
        <v>0</v>
      </c>
      <c r="E176" s="368">
        <v>0</v>
      </c>
      <c r="F176" s="363">
        <f>+'audit C-3'!R162</f>
        <v>0</v>
      </c>
      <c r="G176" s="360">
        <f>D176+E176+F176</f>
        <v>0</v>
      </c>
      <c r="H176" s="81">
        <f t="shared" si="2"/>
        <v>0</v>
      </c>
    </row>
    <row r="177" spans="1:7" ht="15" customHeight="1">
      <c r="A177" s="77"/>
      <c r="D177" s="369"/>
      <c r="E177" s="369"/>
      <c r="F177" s="362"/>
      <c r="G177" s="362"/>
    </row>
    <row r="178" spans="1:8" ht="15" customHeight="1">
      <c r="A178" s="77" t="s">
        <v>442</v>
      </c>
      <c r="B178" s="24" t="s">
        <v>232</v>
      </c>
      <c r="C178" s="82"/>
      <c r="D178" s="368">
        <v>0</v>
      </c>
      <c r="E178" s="368">
        <v>0</v>
      </c>
      <c r="F178" s="363">
        <f>+'audit C-3'!R164</f>
        <v>0</v>
      </c>
      <c r="G178" s="360">
        <f>D178+E178+F178</f>
        <v>0</v>
      </c>
      <c r="H178" s="81">
        <f t="shared" si="2"/>
        <v>0</v>
      </c>
    </row>
    <row r="179" spans="1:7" ht="15" customHeight="1">
      <c r="A179" s="77"/>
      <c r="B179"/>
      <c r="D179" s="369"/>
      <c r="E179" s="369"/>
      <c r="F179" s="362"/>
      <c r="G179" s="362"/>
    </row>
    <row r="180" spans="1:8" ht="15" customHeight="1">
      <c r="A180" s="77" t="s">
        <v>443</v>
      </c>
      <c r="B180" s="26"/>
      <c r="C180" s="82"/>
      <c r="D180" s="368">
        <v>0</v>
      </c>
      <c r="E180" s="368">
        <v>0</v>
      </c>
      <c r="F180" s="363">
        <f>+'audit C-3'!R166</f>
        <v>0</v>
      </c>
      <c r="G180" s="360">
        <f>D180+E180+F180</f>
        <v>0</v>
      </c>
      <c r="H180" s="81">
        <f t="shared" si="2"/>
        <v>0</v>
      </c>
    </row>
    <row r="181" spans="1:7" ht="15" customHeight="1">
      <c r="A181" s="77"/>
      <c r="D181" s="385"/>
      <c r="E181" s="386"/>
      <c r="F181" s="55"/>
      <c r="G181" s="55"/>
    </row>
    <row r="182" spans="1:8" ht="15" customHeight="1" thickBot="1">
      <c r="A182" s="77" t="s">
        <v>444</v>
      </c>
      <c r="B182" s="28" t="s">
        <v>445</v>
      </c>
      <c r="D182" s="356">
        <f>SUM(D172:D181)</f>
        <v>0</v>
      </c>
      <c r="E182" s="356">
        <f>SUM(E172:E181)</f>
        <v>0</v>
      </c>
      <c r="F182" s="357">
        <f>SUM(F172:F181)</f>
        <v>0</v>
      </c>
      <c r="G182" s="356">
        <f>SUM(G172:G181)</f>
        <v>0</v>
      </c>
      <c r="H182" s="281">
        <f>ROUND(IF(ISERR(+G182/+TotalPatientDays),0,+G182/+TotalPatientDays),2)</f>
        <v>0</v>
      </c>
    </row>
    <row r="183" spans="1:7" ht="15" customHeight="1" thickTop="1">
      <c r="A183" s="77"/>
      <c r="D183" s="38"/>
      <c r="E183" s="57"/>
      <c r="F183" s="57"/>
      <c r="G183" s="57"/>
    </row>
    <row r="184" spans="1:7" ht="15" customHeight="1">
      <c r="A184" s="77"/>
      <c r="B184" s="65" t="s">
        <v>446</v>
      </c>
      <c r="D184" s="29"/>
      <c r="E184" s="83"/>
      <c r="F184" s="83"/>
      <c r="G184" s="83"/>
    </row>
    <row r="185" spans="1:8" ht="15" customHeight="1">
      <c r="A185" s="77" t="s">
        <v>447</v>
      </c>
      <c r="B185" s="28" t="s">
        <v>448</v>
      </c>
      <c r="D185" s="374">
        <v>0</v>
      </c>
      <c r="E185" s="374">
        <v>0</v>
      </c>
      <c r="F185" s="354">
        <f>+'audit C-3'!R171</f>
        <v>0</v>
      </c>
      <c r="G185" s="355">
        <f>D185+E185+F185</f>
        <v>0</v>
      </c>
      <c r="H185" s="81">
        <f aca="true" t="shared" si="3" ref="H185:H191">ROUND(IF(ISERR(+G185/+TotalPatientDays),0,+G185/+TotalPatientDays),2)</f>
        <v>0</v>
      </c>
    </row>
    <row r="186" spans="1:7" ht="15" customHeight="1">
      <c r="A186" s="77"/>
      <c r="D186" s="384"/>
      <c r="E186" s="384"/>
      <c r="F186" s="55"/>
      <c r="G186" s="55"/>
    </row>
    <row r="187" spans="1:8" ht="15" customHeight="1">
      <c r="A187" s="77" t="s">
        <v>449</v>
      </c>
      <c r="B187" s="24" t="s">
        <v>232</v>
      </c>
      <c r="D187" s="368">
        <v>0</v>
      </c>
      <c r="E187" s="368">
        <v>0</v>
      </c>
      <c r="F187" s="363">
        <f>+'audit C-3'!R173</f>
        <v>0</v>
      </c>
      <c r="G187" s="379">
        <f>D187+E187+F187</f>
        <v>0</v>
      </c>
      <c r="H187" s="81">
        <f t="shared" si="3"/>
        <v>0</v>
      </c>
    </row>
    <row r="188" spans="1:7" ht="15" customHeight="1">
      <c r="A188" s="77"/>
      <c r="B188"/>
      <c r="D188" s="369"/>
      <c r="E188" s="369"/>
      <c r="F188" s="362"/>
      <c r="G188" s="362"/>
    </row>
    <row r="189" spans="1:8" ht="15" customHeight="1">
      <c r="A189" s="77" t="s">
        <v>450</v>
      </c>
      <c r="B189" s="26"/>
      <c r="D189" s="368">
        <v>0</v>
      </c>
      <c r="E189" s="368">
        <v>0</v>
      </c>
      <c r="F189" s="363">
        <f>+'audit C-3'!R175</f>
        <v>0</v>
      </c>
      <c r="G189" s="360">
        <f>D189+E189+F189</f>
        <v>0</v>
      </c>
      <c r="H189" s="81">
        <f t="shared" si="3"/>
        <v>0</v>
      </c>
    </row>
    <row r="190" spans="1:7" ht="15" customHeight="1">
      <c r="A190" s="77"/>
      <c r="B190" s="30"/>
      <c r="D190" s="381"/>
      <c r="E190" s="381"/>
      <c r="F190" s="362"/>
      <c r="G190" s="362"/>
    </row>
    <row r="191" spans="1:8" ht="15" customHeight="1">
      <c r="A191" s="77" t="s">
        <v>451</v>
      </c>
      <c r="B191" s="64" t="s">
        <v>452</v>
      </c>
      <c r="D191" s="382">
        <v>0</v>
      </c>
      <c r="E191" s="483">
        <f>+'D-1'!H76</f>
        <v>0</v>
      </c>
      <c r="F191" s="360">
        <f>+'E-1'!G18-E191</f>
        <v>0</v>
      </c>
      <c r="G191" s="360">
        <f>D191+E191+F191</f>
        <v>0</v>
      </c>
      <c r="H191" s="81">
        <f t="shared" si="3"/>
        <v>0</v>
      </c>
    </row>
    <row r="192" spans="1:7" ht="15" customHeight="1">
      <c r="A192" s="77"/>
      <c r="B192" s="30"/>
      <c r="C192" s="30"/>
      <c r="D192" s="385"/>
      <c r="E192" s="386"/>
      <c r="F192" s="55"/>
      <c r="G192" s="55"/>
    </row>
    <row r="193" spans="1:7" ht="15" customHeight="1">
      <c r="A193" s="77"/>
      <c r="D193" s="31"/>
      <c r="E193" s="55"/>
      <c r="F193" s="55"/>
      <c r="G193" s="55"/>
    </row>
    <row r="194" spans="1:8" ht="15" customHeight="1" thickBot="1">
      <c r="A194" s="77" t="s">
        <v>453</v>
      </c>
      <c r="B194" s="65" t="s">
        <v>454</v>
      </c>
      <c r="C194" s="65"/>
      <c r="D194" s="356">
        <f>SUM(D182:D193)</f>
        <v>0</v>
      </c>
      <c r="E194" s="356">
        <f>SUM(E182:E193)</f>
        <v>0</v>
      </c>
      <c r="F194" s="357">
        <f>SUM(F182:F193)</f>
        <v>0</v>
      </c>
      <c r="G194" s="356">
        <f>SUM(G182:G193)</f>
        <v>0</v>
      </c>
      <c r="H194" s="127"/>
    </row>
    <row r="195" spans="1:8" ht="15" customHeight="1" thickTop="1">
      <c r="A195" s="77"/>
      <c r="B195" s="65"/>
      <c r="C195" s="65"/>
      <c r="D195" s="57"/>
      <c r="E195" s="57"/>
      <c r="F195" s="57"/>
      <c r="G195" s="57"/>
      <c r="H195" s="82"/>
    </row>
    <row r="196" spans="1:8" ht="15" customHeight="1">
      <c r="A196" s="77"/>
      <c r="B196" s="65"/>
      <c r="C196" s="65"/>
      <c r="D196" s="57"/>
      <c r="E196" s="57"/>
      <c r="F196" s="57"/>
      <c r="G196" s="57"/>
      <c r="H196" s="82"/>
    </row>
    <row r="197" spans="1:8" ht="15" customHeight="1">
      <c r="A197" s="77"/>
      <c r="B197" s="65"/>
      <c r="C197" s="65"/>
      <c r="D197" s="57"/>
      <c r="E197" s="57"/>
      <c r="F197" s="57"/>
      <c r="G197" s="57"/>
      <c r="H197" s="82"/>
    </row>
    <row r="198" spans="1:8" ht="15" customHeight="1">
      <c r="A198" s="77"/>
      <c r="B198" s="65"/>
      <c r="C198" s="65"/>
      <c r="D198" s="57"/>
      <c r="E198" s="57"/>
      <c r="F198" s="57"/>
      <c r="G198" s="57"/>
      <c r="H198" s="82"/>
    </row>
    <row r="199" spans="1:8" ht="15" customHeight="1">
      <c r="A199" s="77"/>
      <c r="B199" s="65"/>
      <c r="C199" s="65"/>
      <c r="D199" s="57"/>
      <c r="E199" s="57"/>
      <c r="F199" s="57"/>
      <c r="G199" s="57"/>
      <c r="H199" s="82"/>
    </row>
    <row r="200" spans="1:8" ht="15" customHeight="1">
      <c r="A200" s="77"/>
      <c r="B200" s="65"/>
      <c r="C200" s="65"/>
      <c r="D200" s="57"/>
      <c r="E200" s="57"/>
      <c r="F200" s="57"/>
      <c r="G200" s="57"/>
      <c r="H200" s="82"/>
    </row>
    <row r="201" spans="1:8" ht="15" customHeight="1">
      <c r="A201" s="77"/>
      <c r="B201" s="65"/>
      <c r="C201" s="65"/>
      <c r="D201" s="57"/>
      <c r="E201" s="57"/>
      <c r="F201" s="57"/>
      <c r="G201" s="57"/>
      <c r="H201" s="82"/>
    </row>
    <row r="202" spans="1:7" ht="15" customHeight="1">
      <c r="A202" s="77"/>
      <c r="C202" s="28" t="s">
        <v>658</v>
      </c>
      <c r="D202" s="300"/>
      <c r="E202" s="83"/>
      <c r="F202" s="83"/>
      <c r="G202" s="83"/>
    </row>
    <row r="203" spans="4:7" ht="15" customHeight="1">
      <c r="D203" s="29"/>
      <c r="E203" s="83"/>
      <c r="F203" s="83"/>
      <c r="G203" s="83"/>
    </row>
    <row r="204" spans="1:7" ht="15" customHeight="1">
      <c r="A204" s="76" t="s">
        <v>610</v>
      </c>
      <c r="D204" s="29"/>
      <c r="E204" s="83"/>
      <c r="F204" s="83"/>
      <c r="G204" s="83"/>
    </row>
    <row r="205" spans="1:7" ht="15" customHeight="1">
      <c r="A205" s="76"/>
      <c r="D205" s="29"/>
      <c r="E205" s="83"/>
      <c r="F205" s="83"/>
      <c r="G205" s="83"/>
    </row>
    <row r="206" spans="2:7" ht="15" customHeight="1">
      <c r="B206" s="65" t="s">
        <v>361</v>
      </c>
      <c r="D206" s="29"/>
      <c r="E206" s="83"/>
      <c r="F206" s="83"/>
      <c r="G206" s="83"/>
    </row>
    <row r="207" spans="1:8" ht="15" customHeight="1">
      <c r="A207" s="77" t="s">
        <v>455</v>
      </c>
      <c r="B207" s="28" t="s">
        <v>456</v>
      </c>
      <c r="D207" s="389">
        <v>0</v>
      </c>
      <c r="E207" s="389">
        <v>0</v>
      </c>
      <c r="F207" s="354">
        <f>+'audit C-3'!R186</f>
        <v>0</v>
      </c>
      <c r="G207" s="376">
        <f>D207+E207+F207</f>
        <v>0</v>
      </c>
      <c r="H207" s="81">
        <f>ROUND(IF(ISERR(+G207/+TotalPatientDays),0,+G207/+TotalPatientDays),2)</f>
        <v>0</v>
      </c>
    </row>
    <row r="208" spans="1:8" s="82" customFormat="1" ht="15" customHeight="1">
      <c r="A208" s="109"/>
      <c r="D208" s="384"/>
      <c r="E208" s="384"/>
      <c r="F208" s="343"/>
      <c r="G208" s="343"/>
      <c r="H208" s="28"/>
    </row>
    <row r="209" spans="1:8" ht="15" customHeight="1">
      <c r="A209" s="77" t="s">
        <v>457</v>
      </c>
      <c r="B209" s="28" t="s">
        <v>458</v>
      </c>
      <c r="D209" s="368">
        <v>0</v>
      </c>
      <c r="E209" s="368">
        <v>0</v>
      </c>
      <c r="F209" s="363">
        <f>+'audit C-3'!R188</f>
        <v>0</v>
      </c>
      <c r="G209" s="360">
        <f>D209+E209+F209</f>
        <v>0</v>
      </c>
      <c r="H209" s="81">
        <f>ROUND(IF(ISERR(+G209/+TotalPatientDays),0,+G209/+TotalPatientDays),2)</f>
        <v>0</v>
      </c>
    </row>
    <row r="210" spans="1:7" ht="15" customHeight="1">
      <c r="A210" s="77"/>
      <c r="D210" s="369"/>
      <c r="E210" s="369"/>
      <c r="F210" s="362"/>
      <c r="G210" s="362"/>
    </row>
    <row r="211" spans="1:8" ht="15" customHeight="1">
      <c r="A211" s="77" t="s">
        <v>459</v>
      </c>
      <c r="B211" s="24" t="s">
        <v>232</v>
      </c>
      <c r="C211" s="82"/>
      <c r="D211" s="368">
        <v>0</v>
      </c>
      <c r="E211" s="368">
        <v>0</v>
      </c>
      <c r="F211" s="363">
        <f>+'audit C-3'!R190</f>
        <v>0</v>
      </c>
      <c r="G211" s="360">
        <f>D211+E211+F211</f>
        <v>0</v>
      </c>
      <c r="H211" s="81">
        <f>ROUND(IF(ISERR(+G211/+TotalPatientDays),0,+G211/+TotalPatientDays),2)</f>
        <v>0</v>
      </c>
    </row>
    <row r="212" spans="1:7" ht="15" customHeight="1">
      <c r="A212" s="77"/>
      <c r="D212" s="385"/>
      <c r="E212" s="386"/>
      <c r="F212" s="55"/>
      <c r="G212" s="55"/>
    </row>
    <row r="213" spans="1:8" ht="15" customHeight="1" thickBot="1">
      <c r="A213" s="77" t="s">
        <v>460</v>
      </c>
      <c r="B213" s="28" t="s">
        <v>611</v>
      </c>
      <c r="D213" s="356">
        <f>SUM(D207:D212)</f>
        <v>0</v>
      </c>
      <c r="E213" s="356">
        <f>SUM(E207:E212)</f>
        <v>0</v>
      </c>
      <c r="F213" s="357">
        <f>SUM(F207:F212)</f>
        <v>0</v>
      </c>
      <c r="G213" s="356">
        <f>SUM(G207:G212)</f>
        <v>0</v>
      </c>
      <c r="H213" s="281">
        <f>ROUND(IF(ISERR(+G213/+TotalPatientDays),0,+G213/+TotalPatientDays),2)</f>
        <v>0</v>
      </c>
    </row>
    <row r="214" spans="1:7" ht="15" customHeight="1" thickTop="1">
      <c r="A214" s="77"/>
      <c r="D214" s="57"/>
      <c r="E214" s="57"/>
      <c r="F214" s="57"/>
      <c r="G214" s="57"/>
    </row>
    <row r="215" spans="1:7" ht="15" customHeight="1">
      <c r="A215" s="77"/>
      <c r="B215" s="65" t="s">
        <v>609</v>
      </c>
      <c r="D215" s="29"/>
      <c r="E215" s="29"/>
      <c r="F215" s="83"/>
      <c r="G215" s="83"/>
    </row>
    <row r="216" spans="1:8" ht="15" customHeight="1">
      <c r="A216" s="77" t="s">
        <v>461</v>
      </c>
      <c r="B216" s="28" t="s">
        <v>448</v>
      </c>
      <c r="D216" s="374">
        <v>0</v>
      </c>
      <c r="E216" s="374">
        <v>0</v>
      </c>
      <c r="F216" s="354">
        <f>+'audit C-3'!R195</f>
        <v>0</v>
      </c>
      <c r="G216" s="355">
        <f>D216+E216+F216</f>
        <v>0</v>
      </c>
      <c r="H216" s="81">
        <f aca="true" t="shared" si="4" ref="H216:H228">ROUND(IF(ISERR(+G216/+TotalPatientDays),0,+G216/+TotalPatientDays),2)</f>
        <v>0</v>
      </c>
    </row>
    <row r="217" spans="1:7" ht="15" customHeight="1">
      <c r="A217" s="77"/>
      <c r="D217" s="383"/>
      <c r="E217" s="383"/>
      <c r="F217" s="55"/>
      <c r="G217" s="55"/>
    </row>
    <row r="218" spans="1:8" ht="15" customHeight="1">
      <c r="A218" s="77" t="s">
        <v>462</v>
      </c>
      <c r="B218" s="28" t="s">
        <v>464</v>
      </c>
      <c r="D218" s="368">
        <v>0</v>
      </c>
      <c r="E218" s="368">
        <v>0</v>
      </c>
      <c r="F218" s="363">
        <f>+'audit C-3'!R197</f>
        <v>0</v>
      </c>
      <c r="G218" s="360">
        <f>D218+E218+F218</f>
        <v>0</v>
      </c>
      <c r="H218" s="81">
        <f t="shared" si="4"/>
        <v>0</v>
      </c>
    </row>
    <row r="219" spans="1:7" ht="15" customHeight="1">
      <c r="A219" s="77"/>
      <c r="D219" s="369"/>
      <c r="E219" s="369"/>
      <c r="F219" s="362"/>
      <c r="G219" s="362"/>
    </row>
    <row r="220" spans="1:8" ht="15" customHeight="1">
      <c r="A220" s="77" t="s">
        <v>463</v>
      </c>
      <c r="B220" s="28" t="s">
        <v>690</v>
      </c>
      <c r="D220" s="387">
        <v>0</v>
      </c>
      <c r="E220" s="387">
        <v>0</v>
      </c>
      <c r="F220" s="363">
        <f>+'audit C-3'!R199</f>
        <v>0</v>
      </c>
      <c r="G220" s="379">
        <f>D220+E220+F220</f>
        <v>0</v>
      </c>
      <c r="H220" s="81">
        <f t="shared" si="4"/>
        <v>0</v>
      </c>
    </row>
    <row r="221" spans="1:7" ht="15" customHeight="1">
      <c r="A221" s="77"/>
      <c r="B221"/>
      <c r="D221" s="369"/>
      <c r="E221" s="369"/>
      <c r="F221" s="362"/>
      <c r="G221" s="362"/>
    </row>
    <row r="222" spans="1:8" ht="15" customHeight="1">
      <c r="A222" s="77" t="s">
        <v>465</v>
      </c>
      <c r="B222" s="24" t="s">
        <v>232</v>
      </c>
      <c r="D222" s="368">
        <v>0</v>
      </c>
      <c r="E222" s="368">
        <v>0</v>
      </c>
      <c r="F222" s="363">
        <f>+'audit C-3'!R201</f>
        <v>0</v>
      </c>
      <c r="G222" s="360">
        <f>D222+E222+F222</f>
        <v>0</v>
      </c>
      <c r="H222" s="81">
        <f t="shared" si="4"/>
        <v>0</v>
      </c>
    </row>
    <row r="223" spans="1:7" ht="15" customHeight="1">
      <c r="A223" s="77"/>
      <c r="B223" s="30"/>
      <c r="D223" s="381"/>
      <c r="E223" s="381"/>
      <c r="F223" s="362"/>
      <c r="G223" s="362"/>
    </row>
    <row r="224" spans="1:8" ht="15" customHeight="1">
      <c r="A224" s="77" t="s">
        <v>466</v>
      </c>
      <c r="B224" s="24"/>
      <c r="D224" s="368">
        <v>0</v>
      </c>
      <c r="E224" s="368">
        <v>0</v>
      </c>
      <c r="F224" s="363">
        <f>+'audit C-3'!R203</f>
        <v>0</v>
      </c>
      <c r="G224" s="360">
        <f>D224+E224+F224</f>
        <v>0</v>
      </c>
      <c r="H224" s="81">
        <f t="shared" si="4"/>
        <v>0</v>
      </c>
    </row>
    <row r="225" spans="1:7" ht="15" customHeight="1">
      <c r="A225" s="77"/>
      <c r="B225" s="30"/>
      <c r="D225" s="381"/>
      <c r="E225" s="381"/>
      <c r="F225" s="362"/>
      <c r="G225" s="362"/>
    </row>
    <row r="226" spans="1:8" ht="15" customHeight="1">
      <c r="A226" s="77" t="s">
        <v>467</v>
      </c>
      <c r="B226" s="64" t="s">
        <v>452</v>
      </c>
      <c r="D226" s="382">
        <v>0</v>
      </c>
      <c r="E226" s="483">
        <f>+'D-1'!H89</f>
        <v>0</v>
      </c>
      <c r="F226" s="360">
        <f>+'E-1'!G20-E226</f>
        <v>0</v>
      </c>
      <c r="G226" s="360">
        <f>D226+E226+F226</f>
        <v>0</v>
      </c>
      <c r="H226" s="81">
        <f t="shared" si="4"/>
        <v>0</v>
      </c>
    </row>
    <row r="227" spans="1:7" ht="15" customHeight="1">
      <c r="A227" s="77"/>
      <c r="B227" s="30"/>
      <c r="C227" s="79"/>
      <c r="D227" s="381"/>
      <c r="E227" s="381"/>
      <c r="F227" s="362"/>
      <c r="G227" s="362"/>
    </row>
    <row r="228" spans="1:8" ht="15" customHeight="1">
      <c r="A228" s="77" t="s">
        <v>468</v>
      </c>
      <c r="B228" s="64" t="s">
        <v>469</v>
      </c>
      <c r="C228" s="64"/>
      <c r="D228" s="382">
        <v>0</v>
      </c>
      <c r="E228" s="483">
        <f>+'D-1'!H91</f>
        <v>0</v>
      </c>
      <c r="F228" s="360">
        <f>+'E-2'!G18-E228</f>
        <v>0</v>
      </c>
      <c r="G228" s="360">
        <f>D228+E228+F228</f>
        <v>0</v>
      </c>
      <c r="H228" s="81">
        <f t="shared" si="4"/>
        <v>0</v>
      </c>
    </row>
    <row r="229" spans="1:7" ht="15" customHeight="1">
      <c r="A229" s="77"/>
      <c r="B229" s="30"/>
      <c r="C229" s="30"/>
      <c r="D229" s="385"/>
      <c r="E229" s="386"/>
      <c r="F229" s="55"/>
      <c r="G229" s="55"/>
    </row>
    <row r="230" spans="1:7" ht="15" customHeight="1">
      <c r="A230" s="77"/>
      <c r="D230" s="31"/>
      <c r="E230" s="55"/>
      <c r="F230" s="55"/>
      <c r="G230" s="55"/>
    </row>
    <row r="231" spans="1:8" ht="15" customHeight="1" thickBot="1">
      <c r="A231" s="77" t="s">
        <v>470</v>
      </c>
      <c r="B231" s="65" t="s">
        <v>612</v>
      </c>
      <c r="C231" s="65"/>
      <c r="D231" s="356">
        <f>SUM(D213:D230)</f>
        <v>0</v>
      </c>
      <c r="E231" s="356">
        <f>SUM(E213:E230)</f>
        <v>0</v>
      </c>
      <c r="F231" s="357">
        <f>SUM(F213:F230)</f>
        <v>0</v>
      </c>
      <c r="G231" s="356">
        <f>SUM(G213:G230)</f>
        <v>0</v>
      </c>
      <c r="H231" s="281">
        <f>ROUND(IF(ISERR(+G231/+TotalPatientDays),0,+G231/+TotalPatientDays),2)</f>
        <v>0</v>
      </c>
    </row>
    <row r="232" spans="4:7" ht="15" customHeight="1" thickTop="1">
      <c r="D232" s="29"/>
      <c r="E232" s="83"/>
      <c r="F232" s="83"/>
      <c r="G232" s="83"/>
    </row>
    <row r="233" spans="1:7" ht="15" customHeight="1">
      <c r="A233" s="76" t="s">
        <v>649</v>
      </c>
      <c r="D233" s="29"/>
      <c r="E233" s="83"/>
      <c r="F233" s="83"/>
      <c r="G233" s="83"/>
    </row>
    <row r="234" spans="4:7" ht="15" customHeight="1">
      <c r="D234" s="29"/>
      <c r="E234" s="83"/>
      <c r="F234" s="83"/>
      <c r="G234" s="83"/>
    </row>
    <row r="235" spans="2:7" ht="15" customHeight="1">
      <c r="B235" s="65" t="s">
        <v>361</v>
      </c>
      <c r="D235" s="29"/>
      <c r="E235" s="83"/>
      <c r="F235" s="83"/>
      <c r="G235" s="83"/>
    </row>
    <row r="236" spans="1:8" ht="15" customHeight="1">
      <c r="A236" s="77" t="s">
        <v>471</v>
      </c>
      <c r="B236" s="28" t="s">
        <v>456</v>
      </c>
      <c r="D236" s="389">
        <v>0</v>
      </c>
      <c r="E236" s="389">
        <v>0</v>
      </c>
      <c r="F236" s="354">
        <f>+'audit C-3'!R216</f>
        <v>0</v>
      </c>
      <c r="G236" s="376">
        <f>D236+E236+F236</f>
        <v>0</v>
      </c>
      <c r="H236" s="81">
        <f aca="true" t="shared" si="5" ref="H236:H242">ROUND(IF(ISERR(+G236/+TotalPatientDays),0,+G236/+TotalPatientDays),2)</f>
        <v>0</v>
      </c>
    </row>
    <row r="237" spans="1:8" s="82" customFormat="1" ht="15" customHeight="1">
      <c r="A237" s="109"/>
      <c r="D237" s="383"/>
      <c r="E237" s="383"/>
      <c r="F237" s="85"/>
      <c r="G237" s="85"/>
      <c r="H237" s="28"/>
    </row>
    <row r="238" spans="1:8" ht="15" customHeight="1">
      <c r="A238" s="77" t="s">
        <v>472</v>
      </c>
      <c r="B238" s="28" t="s">
        <v>473</v>
      </c>
      <c r="D238" s="368">
        <v>0</v>
      </c>
      <c r="E238" s="368">
        <v>0</v>
      </c>
      <c r="F238" s="363">
        <f>+'audit C-3'!R218</f>
        <v>0</v>
      </c>
      <c r="G238" s="360">
        <f>D238+E238+F238</f>
        <v>0</v>
      </c>
      <c r="H238" s="81">
        <f t="shared" si="5"/>
        <v>0</v>
      </c>
    </row>
    <row r="239" spans="1:9" ht="15" customHeight="1">
      <c r="A239" s="77"/>
      <c r="D239" s="369"/>
      <c r="E239" s="369"/>
      <c r="F239" s="362"/>
      <c r="G239" s="362"/>
      <c r="I239" s="79"/>
    </row>
    <row r="240" spans="1:8" ht="15" customHeight="1">
      <c r="A240" s="77" t="s">
        <v>474</v>
      </c>
      <c r="B240" s="28" t="s">
        <v>458</v>
      </c>
      <c r="C240" s="82"/>
      <c r="D240" s="368">
        <v>0</v>
      </c>
      <c r="E240" s="368">
        <v>0</v>
      </c>
      <c r="F240" s="363">
        <f>+'audit C-3'!R220</f>
        <v>0</v>
      </c>
      <c r="G240" s="360">
        <f>D240+E240+F240</f>
        <v>0</v>
      </c>
      <c r="H240" s="81">
        <f t="shared" si="5"/>
        <v>0</v>
      </c>
    </row>
    <row r="241" spans="1:7" ht="15" customHeight="1">
      <c r="A241" s="77"/>
      <c r="B241"/>
      <c r="C241" s="82"/>
      <c r="D241" s="369"/>
      <c r="E241" s="369"/>
      <c r="F241" s="362"/>
      <c r="G241" s="362"/>
    </row>
    <row r="242" spans="1:8" ht="15" customHeight="1">
      <c r="A242" s="77" t="s">
        <v>475</v>
      </c>
      <c r="B242" s="24" t="s">
        <v>232</v>
      </c>
      <c r="C242" s="82"/>
      <c r="D242" s="368">
        <v>0</v>
      </c>
      <c r="E242" s="368">
        <v>0</v>
      </c>
      <c r="F242" s="363">
        <f>+'audit C-3'!R222</f>
        <v>0</v>
      </c>
      <c r="G242" s="360">
        <f>D242+E242+F242</f>
        <v>0</v>
      </c>
      <c r="H242" s="81">
        <f t="shared" si="5"/>
        <v>0</v>
      </c>
    </row>
    <row r="243" spans="1:7" ht="15" customHeight="1">
      <c r="A243" s="77"/>
      <c r="C243" s="151"/>
      <c r="D243" s="386"/>
      <c r="E243" s="386"/>
      <c r="F243" s="55"/>
      <c r="G243" s="55"/>
    </row>
    <row r="244" spans="1:8" ht="15" customHeight="1" thickBot="1">
      <c r="A244" s="77" t="s">
        <v>476</v>
      </c>
      <c r="B244" s="28" t="s">
        <v>650</v>
      </c>
      <c r="C244" s="82"/>
      <c r="D244" s="356">
        <f>SUM(D236:D243)</f>
        <v>0</v>
      </c>
      <c r="E244" s="356">
        <f>SUM(E236:E243)</f>
        <v>0</v>
      </c>
      <c r="F244" s="357">
        <f>SUM(F236:F243)</f>
        <v>0</v>
      </c>
      <c r="G244" s="356">
        <f>SUM(G236:G243)</f>
        <v>0</v>
      </c>
      <c r="H244" s="281">
        <f>ROUND(IF(ISERR(+G244/+TotalPatientDays),0,+G244/+TotalPatientDays),2)</f>
        <v>0</v>
      </c>
    </row>
    <row r="245" spans="1:7" ht="15" customHeight="1" thickTop="1">
      <c r="A245" s="77"/>
      <c r="C245" s="82"/>
      <c r="D245" s="38"/>
      <c r="E245" s="57"/>
      <c r="F245" s="57"/>
      <c r="G245" s="57"/>
    </row>
    <row r="246" spans="1:7" ht="15" customHeight="1">
      <c r="A246" s="77"/>
      <c r="B246" s="65" t="s">
        <v>605</v>
      </c>
      <c r="C246" s="82"/>
      <c r="D246" s="390"/>
      <c r="E246" s="388"/>
      <c r="F246" s="83"/>
      <c r="G246" s="83"/>
    </row>
    <row r="247" spans="1:8" ht="15" customHeight="1">
      <c r="A247" s="77" t="s">
        <v>477</v>
      </c>
      <c r="B247" s="28" t="s">
        <v>448</v>
      </c>
      <c r="C247" s="82"/>
      <c r="D247" s="374">
        <v>0</v>
      </c>
      <c r="E247" s="374">
        <v>0</v>
      </c>
      <c r="F247" s="354">
        <f>+'audit C-3'!R227</f>
        <v>0</v>
      </c>
      <c r="G247" s="355">
        <f>D247+E247+F247</f>
        <v>0</v>
      </c>
      <c r="H247" s="81">
        <f aca="true" t="shared" si="6" ref="H247:H257">ROUND(IF(ISERR(+G247/+TotalPatientDays),0,+G247/+TotalPatientDays),2)</f>
        <v>0</v>
      </c>
    </row>
    <row r="248" spans="1:7" ht="15" customHeight="1">
      <c r="A248" s="77"/>
      <c r="C248" s="82"/>
      <c r="D248" s="391">
        <v>0</v>
      </c>
      <c r="E248" s="391">
        <v>0</v>
      </c>
      <c r="F248" s="342"/>
      <c r="G248" s="342"/>
    </row>
    <row r="249" spans="1:8" ht="15" customHeight="1">
      <c r="A249" s="77" t="s">
        <v>478</v>
      </c>
      <c r="B249" s="28" t="s">
        <v>464</v>
      </c>
      <c r="C249" s="82"/>
      <c r="D249" s="368">
        <v>0</v>
      </c>
      <c r="E249" s="368">
        <v>0</v>
      </c>
      <c r="F249" s="363">
        <f>+'audit C-3'!R229</f>
        <v>0</v>
      </c>
      <c r="G249" s="360">
        <f>D249+E249+F249</f>
        <v>0</v>
      </c>
      <c r="H249" s="81">
        <f t="shared" si="6"/>
        <v>0</v>
      </c>
    </row>
    <row r="250" spans="1:7" ht="15" customHeight="1">
      <c r="A250" s="77"/>
      <c r="C250" s="82"/>
      <c r="D250" s="369"/>
      <c r="E250" s="369"/>
      <c r="F250" s="362"/>
      <c r="G250" s="362"/>
    </row>
    <row r="251" spans="1:8" ht="15" customHeight="1">
      <c r="A251" s="77" t="s">
        <v>479</v>
      </c>
      <c r="B251" s="24" t="s">
        <v>232</v>
      </c>
      <c r="C251" s="82"/>
      <c r="D251" s="387">
        <v>0</v>
      </c>
      <c r="E251" s="387">
        <v>0</v>
      </c>
      <c r="F251" s="363">
        <f>+'audit C-3'!R231</f>
        <v>0</v>
      </c>
      <c r="G251" s="379">
        <f>D251+E251+F251</f>
        <v>0</v>
      </c>
      <c r="H251" s="81">
        <f t="shared" si="6"/>
        <v>0</v>
      </c>
    </row>
    <row r="252" spans="1:7" ht="15" customHeight="1">
      <c r="A252" s="77"/>
      <c r="B252"/>
      <c r="C252" s="82"/>
      <c r="D252" s="369"/>
      <c r="E252" s="369"/>
      <c r="F252" s="362"/>
      <c r="G252" s="362"/>
    </row>
    <row r="253" spans="1:8" ht="15" customHeight="1">
      <c r="A253" s="77" t="s">
        <v>480</v>
      </c>
      <c r="B253" s="26"/>
      <c r="C253" s="82"/>
      <c r="D253" s="368">
        <v>0</v>
      </c>
      <c r="E253" s="368">
        <v>0</v>
      </c>
      <c r="F253" s="363">
        <f>+'audit C-3'!R233</f>
        <v>0</v>
      </c>
      <c r="G253" s="360">
        <f>D253+E253+F253</f>
        <v>0</v>
      </c>
      <c r="H253" s="81">
        <f t="shared" si="6"/>
        <v>0</v>
      </c>
    </row>
    <row r="254" spans="1:7" ht="15" customHeight="1">
      <c r="A254" s="77"/>
      <c r="B254" s="30"/>
      <c r="C254" s="82"/>
      <c r="D254" s="381"/>
      <c r="E254" s="381"/>
      <c r="F254" s="362"/>
      <c r="G254" s="362"/>
    </row>
    <row r="255" spans="1:8" ht="15" customHeight="1">
      <c r="A255" s="77" t="s">
        <v>481</v>
      </c>
      <c r="B255" s="64" t="s">
        <v>452</v>
      </c>
      <c r="C255" s="82"/>
      <c r="D255" s="382">
        <v>0</v>
      </c>
      <c r="E255" s="483">
        <f>+'D-1'!H104</f>
        <v>0</v>
      </c>
      <c r="F255" s="360">
        <f>+'E-1'!G22-E255</f>
        <v>0</v>
      </c>
      <c r="G255" s="360">
        <f>D255+E255+F255</f>
        <v>0</v>
      </c>
      <c r="H255" s="81">
        <f t="shared" si="6"/>
        <v>0</v>
      </c>
    </row>
    <row r="256" spans="1:7" ht="15" customHeight="1">
      <c r="A256" s="77"/>
      <c r="B256" s="30"/>
      <c r="C256" s="151"/>
      <c r="D256" s="381"/>
      <c r="E256" s="381"/>
      <c r="F256" s="362"/>
      <c r="G256" s="362"/>
    </row>
    <row r="257" spans="1:8" ht="15" customHeight="1">
      <c r="A257" s="77" t="s">
        <v>482</v>
      </c>
      <c r="B257" s="64" t="s">
        <v>469</v>
      </c>
      <c r="C257" s="82"/>
      <c r="D257" s="382">
        <v>0</v>
      </c>
      <c r="E257" s="483">
        <f>+'D-1'!H106</f>
        <v>0</v>
      </c>
      <c r="F257" s="360">
        <f>+'E-2'!G20-E257</f>
        <v>0</v>
      </c>
      <c r="G257" s="360">
        <f>D257+E257+F257</f>
        <v>0</v>
      </c>
      <c r="H257" s="81">
        <f t="shared" si="6"/>
        <v>0</v>
      </c>
    </row>
    <row r="258" spans="1:7" ht="15" customHeight="1">
      <c r="A258" s="77"/>
      <c r="B258" s="30"/>
      <c r="C258" s="82"/>
      <c r="D258" s="385"/>
      <c r="E258" s="385"/>
      <c r="F258" s="55"/>
      <c r="G258" s="55"/>
    </row>
    <row r="259" spans="1:8" ht="15" customHeight="1" thickBot="1">
      <c r="A259" s="77" t="s">
        <v>483</v>
      </c>
      <c r="B259" s="65" t="s">
        <v>591</v>
      </c>
      <c r="C259" s="82"/>
      <c r="D259" s="356">
        <f>SUM(D244:D258)</f>
        <v>0</v>
      </c>
      <c r="E259" s="356">
        <f>SUM(E244:E258)</f>
        <v>0</v>
      </c>
      <c r="F259" s="357">
        <f>SUM(F244:F258)</f>
        <v>0</v>
      </c>
      <c r="G259" s="356">
        <f>SUM(G244:G258)</f>
        <v>0</v>
      </c>
      <c r="H259" s="281">
        <f>ROUND(IF(ISERR(+G259/+TotalPatientDays),0,+G259/+TotalPatientDays),2)</f>
        <v>0</v>
      </c>
    </row>
    <row r="260" spans="1:8" ht="15" customHeight="1" thickTop="1">
      <c r="A260" s="77"/>
      <c r="B260" s="65"/>
      <c r="C260" s="82"/>
      <c r="D260" s="300"/>
      <c r="E260" s="83"/>
      <c r="F260" s="83"/>
      <c r="G260" s="83"/>
      <c r="H260" s="287"/>
    </row>
    <row r="261" spans="1:8" ht="15" customHeight="1">
      <c r="A261" s="77"/>
      <c r="B261" s="65"/>
      <c r="C261" s="82"/>
      <c r="D261" s="300"/>
      <c r="E261" s="83"/>
      <c r="F261" s="83"/>
      <c r="G261" s="83"/>
      <c r="H261" s="287"/>
    </row>
    <row r="262" spans="1:8" ht="15" customHeight="1">
      <c r="A262" s="77"/>
      <c r="B262" s="65"/>
      <c r="C262" s="82"/>
      <c r="D262" s="300"/>
      <c r="E262" s="83"/>
      <c r="F262" s="83"/>
      <c r="G262" s="83"/>
      <c r="H262" s="287"/>
    </row>
    <row r="263" spans="1:8" ht="15" customHeight="1">
      <c r="A263" s="77"/>
      <c r="B263" s="65"/>
      <c r="C263" s="82"/>
      <c r="D263" s="300"/>
      <c r="E263" s="83"/>
      <c r="F263" s="83"/>
      <c r="G263" s="83"/>
      <c r="H263" s="287"/>
    </row>
    <row r="264" spans="1:8" ht="15" customHeight="1">
      <c r="A264" s="77"/>
      <c r="B264" s="65"/>
      <c r="C264" s="82"/>
      <c r="D264" s="300"/>
      <c r="E264" s="83"/>
      <c r="F264" s="83"/>
      <c r="G264" s="83"/>
      <c r="H264" s="287"/>
    </row>
    <row r="265" spans="1:8" ht="15" customHeight="1">
      <c r="A265" s="77"/>
      <c r="B265" s="65"/>
      <c r="C265" s="82"/>
      <c r="D265" s="300"/>
      <c r="E265" s="83"/>
      <c r="F265" s="83"/>
      <c r="G265" s="83"/>
      <c r="H265" s="287"/>
    </row>
    <row r="266" spans="1:8" ht="15" customHeight="1">
      <c r="A266" s="77"/>
      <c r="B266" s="65"/>
      <c r="C266" s="82"/>
      <c r="D266" s="300"/>
      <c r="E266" s="83"/>
      <c r="F266" s="83"/>
      <c r="G266" s="83"/>
      <c r="H266" s="287"/>
    </row>
    <row r="267" spans="3:7" ht="15" customHeight="1">
      <c r="C267" s="28" t="s">
        <v>659</v>
      </c>
      <c r="D267" s="300"/>
      <c r="E267" s="83"/>
      <c r="F267" s="83"/>
      <c r="G267" s="83"/>
    </row>
    <row r="268" spans="3:7" ht="15" customHeight="1">
      <c r="C268" s="82"/>
      <c r="D268" s="29"/>
      <c r="E268" s="83"/>
      <c r="F268" s="83"/>
      <c r="G268" s="83"/>
    </row>
    <row r="269" spans="1:7" ht="15" customHeight="1">
      <c r="A269" s="76" t="s">
        <v>484</v>
      </c>
      <c r="C269" s="82"/>
      <c r="D269" s="29"/>
      <c r="E269" s="83"/>
      <c r="F269" s="83"/>
      <c r="G269" s="83"/>
    </row>
    <row r="270" spans="3:7" ht="15" customHeight="1">
      <c r="C270" s="82"/>
      <c r="D270" s="29"/>
      <c r="E270" s="83"/>
      <c r="F270" s="83"/>
      <c r="G270" s="83"/>
    </row>
    <row r="271" spans="1:8" ht="15" customHeight="1">
      <c r="A271" s="77" t="s">
        <v>485</v>
      </c>
      <c r="B271" s="28" t="s">
        <v>486</v>
      </c>
      <c r="C271" s="82"/>
      <c r="D271" s="374">
        <v>0</v>
      </c>
      <c r="E271" s="374">
        <v>0</v>
      </c>
      <c r="F271" s="354">
        <f>+'audit C-3'!R245</f>
        <v>0</v>
      </c>
      <c r="G271" s="355">
        <f>D271+E271+F271</f>
        <v>0</v>
      </c>
      <c r="H271" s="81">
        <f aca="true" t="shared" si="7" ref="H271:H287">ROUND(IF(ISERR(+G271/+TotalPatientDays),0,+G271/+TotalPatientDays),2)</f>
        <v>0</v>
      </c>
    </row>
    <row r="272" spans="1:7" ht="15" customHeight="1">
      <c r="A272" s="77"/>
      <c r="C272" s="82"/>
      <c r="D272" s="383"/>
      <c r="E272" s="383"/>
      <c r="F272" s="55"/>
      <c r="G272" s="55"/>
    </row>
    <row r="273" spans="1:8" ht="15" customHeight="1">
      <c r="A273" s="77" t="s">
        <v>487</v>
      </c>
      <c r="B273" s="28" t="s">
        <v>488</v>
      </c>
      <c r="C273" s="82"/>
      <c r="D273" s="368">
        <v>0</v>
      </c>
      <c r="E273" s="368">
        <v>0</v>
      </c>
      <c r="F273" s="363">
        <f>+'audit C-3'!R247</f>
        <v>0</v>
      </c>
      <c r="G273" s="360">
        <f>D273+E273+F273</f>
        <v>0</v>
      </c>
      <c r="H273" s="81">
        <f t="shared" si="7"/>
        <v>0</v>
      </c>
    </row>
    <row r="274" spans="1:7" ht="15" customHeight="1">
      <c r="A274" s="77"/>
      <c r="C274" s="82"/>
      <c r="D274" s="369"/>
      <c r="E274" s="369"/>
      <c r="F274" s="362"/>
      <c r="G274" s="362"/>
    </row>
    <row r="275" spans="1:8" ht="15" customHeight="1">
      <c r="A275" s="77" t="s">
        <v>489</v>
      </c>
      <c r="B275" s="28" t="s">
        <v>490</v>
      </c>
      <c r="C275" s="82"/>
      <c r="D275" s="368">
        <v>0</v>
      </c>
      <c r="E275" s="368">
        <v>0</v>
      </c>
      <c r="F275" s="363">
        <f>+'audit C-3'!R249</f>
        <v>0</v>
      </c>
      <c r="G275" s="360">
        <f>D275+E275+F275</f>
        <v>0</v>
      </c>
      <c r="H275" s="81">
        <f t="shared" si="7"/>
        <v>0</v>
      </c>
    </row>
    <row r="276" spans="1:7" ht="15" customHeight="1">
      <c r="A276" s="77"/>
      <c r="C276" s="82"/>
      <c r="D276" s="369"/>
      <c r="E276" s="369"/>
      <c r="F276" s="362"/>
      <c r="G276" s="362"/>
    </row>
    <row r="277" spans="1:8" ht="15" customHeight="1">
      <c r="A277" s="77" t="s">
        <v>491</v>
      </c>
      <c r="B277" s="28" t="s">
        <v>492</v>
      </c>
      <c r="C277" s="82"/>
      <c r="D277" s="368">
        <v>0</v>
      </c>
      <c r="E277" s="368">
        <v>0</v>
      </c>
      <c r="F277" s="363">
        <f>+'audit C-3'!R251</f>
        <v>0</v>
      </c>
      <c r="G277" s="360">
        <f>D277+E277+F277</f>
        <v>0</v>
      </c>
      <c r="H277" s="81">
        <f t="shared" si="7"/>
        <v>0</v>
      </c>
    </row>
    <row r="278" spans="1:7" ht="15" customHeight="1">
      <c r="A278" s="77"/>
      <c r="C278" s="82"/>
      <c r="D278" s="369"/>
      <c r="E278" s="369"/>
      <c r="F278" s="362"/>
      <c r="G278" s="362"/>
    </row>
    <row r="279" spans="1:8" ht="15" customHeight="1">
      <c r="A279" s="77" t="s">
        <v>493</v>
      </c>
      <c r="B279" s="28" t="s">
        <v>494</v>
      </c>
      <c r="C279" s="82"/>
      <c r="D279" s="368">
        <v>0</v>
      </c>
      <c r="E279" s="368">
        <v>0</v>
      </c>
      <c r="F279" s="363">
        <f>+'audit C-3'!R253</f>
        <v>0</v>
      </c>
      <c r="G279" s="360">
        <f>D279+E279+F279</f>
        <v>0</v>
      </c>
      <c r="H279" s="81">
        <f t="shared" si="7"/>
        <v>0</v>
      </c>
    </row>
    <row r="280" spans="1:7" ht="15" customHeight="1">
      <c r="A280" s="77"/>
      <c r="C280" s="82"/>
      <c r="D280" s="369"/>
      <c r="E280" s="369"/>
      <c r="F280" s="362"/>
      <c r="G280" s="362"/>
    </row>
    <row r="281" spans="1:8" ht="15" customHeight="1">
      <c r="A281" s="77" t="s">
        <v>495</v>
      </c>
      <c r="B281" s="24"/>
      <c r="C281" s="82"/>
      <c r="D281" s="368">
        <v>0</v>
      </c>
      <c r="E281" s="368">
        <v>0</v>
      </c>
      <c r="F281" s="363">
        <f>+'audit C-3'!R255</f>
        <v>0</v>
      </c>
      <c r="G281" s="360">
        <f>D281+E281+F281</f>
        <v>0</v>
      </c>
      <c r="H281" s="81">
        <f t="shared" si="7"/>
        <v>0</v>
      </c>
    </row>
    <row r="282" spans="1:9" ht="15" customHeight="1">
      <c r="A282" s="77"/>
      <c r="C282" s="82"/>
      <c r="D282" s="369"/>
      <c r="E282" s="369"/>
      <c r="F282" s="362"/>
      <c r="G282" s="362"/>
      <c r="I282" s="79"/>
    </row>
    <row r="283" spans="1:8" ht="15" customHeight="1">
      <c r="A283" s="77" t="s">
        <v>496</v>
      </c>
      <c r="B283" s="24"/>
      <c r="C283" s="82"/>
      <c r="D283" s="368">
        <v>0</v>
      </c>
      <c r="E283" s="368">
        <v>0</v>
      </c>
      <c r="F283" s="363">
        <f>+'audit C-3'!R257</f>
        <v>0</v>
      </c>
      <c r="G283" s="360">
        <f>D283+E283+F283</f>
        <v>0</v>
      </c>
      <c r="H283" s="81">
        <f t="shared" si="7"/>
        <v>0</v>
      </c>
    </row>
    <row r="284" spans="1:11" ht="15" customHeight="1">
      <c r="A284" s="77"/>
      <c r="B284"/>
      <c r="C284" s="82"/>
      <c r="D284" s="369"/>
      <c r="E284" s="369"/>
      <c r="F284" s="362"/>
      <c r="G284" s="362"/>
      <c r="I284" s="79"/>
      <c r="J284" s="79"/>
      <c r="K284" s="79"/>
    </row>
    <row r="285" spans="1:11" ht="15" customHeight="1">
      <c r="A285" s="77" t="s">
        <v>497</v>
      </c>
      <c r="B285" s="24"/>
      <c r="C285" s="82"/>
      <c r="D285" s="368">
        <v>0</v>
      </c>
      <c r="E285" s="368">
        <v>0</v>
      </c>
      <c r="F285" s="363">
        <f>+'audit C-3'!R259</f>
        <v>0</v>
      </c>
      <c r="G285" s="360">
        <f>D285+E285+F285</f>
        <v>0</v>
      </c>
      <c r="H285" s="81">
        <f t="shared" si="7"/>
        <v>0</v>
      </c>
      <c r="I285" s="79"/>
      <c r="J285" s="79"/>
      <c r="K285" s="79"/>
    </row>
    <row r="286" spans="1:9" ht="15" customHeight="1">
      <c r="A286" s="77"/>
      <c r="B286"/>
      <c r="C286" s="82"/>
      <c r="D286" s="369"/>
      <c r="E286" s="369"/>
      <c r="F286" s="362"/>
      <c r="G286" s="362"/>
      <c r="I286" s="79"/>
    </row>
    <row r="287" spans="1:8" ht="15" customHeight="1">
      <c r="A287" s="77" t="s">
        <v>498</v>
      </c>
      <c r="B287" s="24"/>
      <c r="C287" s="82"/>
      <c r="D287" s="368">
        <v>0</v>
      </c>
      <c r="E287" s="368">
        <v>0</v>
      </c>
      <c r="F287" s="363">
        <f>+'audit C-3'!R261</f>
        <v>0</v>
      </c>
      <c r="G287" s="360">
        <f>D287+E287+F287</f>
        <v>0</v>
      </c>
      <c r="H287" s="81">
        <f t="shared" si="7"/>
        <v>0</v>
      </c>
    </row>
    <row r="288" spans="1:7" ht="15" customHeight="1">
      <c r="A288" s="77"/>
      <c r="C288" s="82"/>
      <c r="D288" s="385"/>
      <c r="E288" s="386"/>
      <c r="F288" s="55"/>
      <c r="G288" s="55"/>
    </row>
    <row r="289" spans="1:7" ht="15" customHeight="1">
      <c r="A289" s="77"/>
      <c r="C289" s="82"/>
      <c r="D289" s="29"/>
      <c r="E289" s="83"/>
      <c r="F289" s="83"/>
      <c r="G289" s="83"/>
    </row>
    <row r="290" spans="1:8" ht="15" customHeight="1" thickBot="1">
      <c r="A290" s="77" t="s">
        <v>499</v>
      </c>
      <c r="B290" s="65" t="s">
        <v>500</v>
      </c>
      <c r="C290" s="82"/>
      <c r="D290" s="356">
        <f>SUM(D271:D288)</f>
        <v>0</v>
      </c>
      <c r="E290" s="356">
        <f>SUM(E271:E288)</f>
        <v>0</v>
      </c>
      <c r="F290" s="357">
        <f>SUM(F271:F288)</f>
        <v>0</v>
      </c>
      <c r="G290" s="356">
        <f>SUM(G271:G288)</f>
        <v>0</v>
      </c>
      <c r="H290" s="281">
        <f>ROUND(IF(ISERR(+G290/+TotalPatientDays),0,+G290/+TotalPatientDays),2)</f>
        <v>0</v>
      </c>
    </row>
    <row r="291" spans="3:7" ht="15" customHeight="1" thickTop="1">
      <c r="C291" s="82"/>
      <c r="D291" s="29"/>
      <c r="E291" s="83"/>
      <c r="F291" s="83"/>
      <c r="G291" s="83"/>
    </row>
    <row r="292" spans="3:7" ht="15" customHeight="1">
      <c r="C292" s="82"/>
      <c r="D292" s="29"/>
      <c r="E292" s="83"/>
      <c r="F292" s="83"/>
      <c r="G292" s="83"/>
    </row>
    <row r="293" spans="1:7" ht="15" customHeight="1">
      <c r="A293" s="76" t="s">
        <v>501</v>
      </c>
      <c r="C293" s="82"/>
      <c r="D293" s="29"/>
      <c r="E293" s="83"/>
      <c r="F293" s="83"/>
      <c r="G293" s="83"/>
    </row>
    <row r="294" spans="3:7" ht="15" customHeight="1">
      <c r="C294" s="82"/>
      <c r="D294" s="29"/>
      <c r="E294" s="83"/>
      <c r="F294" s="83"/>
      <c r="G294" s="83"/>
    </row>
    <row r="295" spans="1:8" ht="15" customHeight="1">
      <c r="A295" s="77" t="s">
        <v>502</v>
      </c>
      <c r="B295" s="28" t="s">
        <v>503</v>
      </c>
      <c r="C295" s="82"/>
      <c r="D295" s="374">
        <v>0</v>
      </c>
      <c r="E295" s="374">
        <v>0</v>
      </c>
      <c r="F295" s="354">
        <f>+'audit C-3'!R269</f>
        <v>0</v>
      </c>
      <c r="G295" s="355">
        <f>D295+E295+F295</f>
        <v>0</v>
      </c>
      <c r="H295" s="81">
        <f aca="true" t="shared" si="8" ref="H295:H319">ROUND(IF(ISERR(+G295/+TotalPatientDays),0,+G295/+TotalPatientDays),2)</f>
        <v>0</v>
      </c>
    </row>
    <row r="296" spans="1:7" ht="15" customHeight="1">
      <c r="A296" s="77"/>
      <c r="C296" s="151"/>
      <c r="D296" s="388"/>
      <c r="E296" s="388"/>
      <c r="F296" s="55"/>
      <c r="G296" s="55"/>
    </row>
    <row r="297" spans="1:8" ht="15" customHeight="1">
      <c r="A297" s="77" t="s">
        <v>504</v>
      </c>
      <c r="B297" s="64" t="s">
        <v>452</v>
      </c>
      <c r="C297" s="82"/>
      <c r="D297" s="382">
        <v>0</v>
      </c>
      <c r="E297" s="483">
        <f>'D-1'!H158</f>
        <v>0</v>
      </c>
      <c r="F297" s="360">
        <f>+'E-1'!G24-E297</f>
        <v>0</v>
      </c>
      <c r="G297" s="360">
        <f>D297+E297+F297</f>
        <v>0</v>
      </c>
      <c r="H297" s="81">
        <f t="shared" si="8"/>
        <v>0</v>
      </c>
    </row>
    <row r="298" spans="1:7" ht="15" customHeight="1">
      <c r="A298" s="77"/>
      <c r="B298" s="30"/>
      <c r="C298" s="82"/>
      <c r="D298" s="381"/>
      <c r="E298" s="381"/>
      <c r="F298" s="362"/>
      <c r="G298" s="362"/>
    </row>
    <row r="299" spans="1:8" ht="15" customHeight="1">
      <c r="A299" s="77" t="s">
        <v>505</v>
      </c>
      <c r="B299" s="28" t="s">
        <v>506</v>
      </c>
      <c r="C299" s="82"/>
      <c r="D299" s="368">
        <v>0</v>
      </c>
      <c r="E299" s="368">
        <v>0</v>
      </c>
      <c r="F299" s="363">
        <f>+'audit C-3'!R273</f>
        <v>0</v>
      </c>
      <c r="G299" s="360">
        <f>D299+E299+F299</f>
        <v>0</v>
      </c>
      <c r="H299" s="81">
        <f t="shared" si="8"/>
        <v>0</v>
      </c>
    </row>
    <row r="300" spans="1:7" ht="15" customHeight="1">
      <c r="A300" s="77"/>
      <c r="C300" s="82"/>
      <c r="D300" s="369"/>
      <c r="E300" s="369"/>
      <c r="F300" s="362"/>
      <c r="G300" s="362"/>
    </row>
    <row r="301" spans="1:8" ht="15" customHeight="1">
      <c r="A301" s="77" t="s">
        <v>507</v>
      </c>
      <c r="B301" s="28" t="s">
        <v>307</v>
      </c>
      <c r="C301" s="82"/>
      <c r="D301" s="368">
        <v>0</v>
      </c>
      <c r="E301" s="368">
        <v>0</v>
      </c>
      <c r="F301" s="363">
        <f>+'audit C-3'!R275</f>
        <v>0</v>
      </c>
      <c r="G301" s="360">
        <f>D301+E301+F301</f>
        <v>0</v>
      </c>
      <c r="H301" s="81">
        <f t="shared" si="8"/>
        <v>0</v>
      </c>
    </row>
    <row r="302" spans="1:7" ht="15" customHeight="1">
      <c r="A302" s="77"/>
      <c r="C302" s="82"/>
      <c r="D302" s="369"/>
      <c r="E302" s="369"/>
      <c r="F302" s="362"/>
      <c r="G302" s="362"/>
    </row>
    <row r="303" spans="1:8" ht="15" customHeight="1">
      <c r="A303" s="77" t="s">
        <v>308</v>
      </c>
      <c r="B303" s="28" t="s">
        <v>309</v>
      </c>
      <c r="C303" s="82"/>
      <c r="D303" s="368">
        <v>0</v>
      </c>
      <c r="E303" s="368">
        <v>0</v>
      </c>
      <c r="F303" s="363">
        <f>+'audit C-3'!R277</f>
        <v>0</v>
      </c>
      <c r="G303" s="360">
        <f>D303+E303+F303</f>
        <v>0</v>
      </c>
      <c r="H303" s="81">
        <f t="shared" si="8"/>
        <v>0</v>
      </c>
    </row>
    <row r="304" spans="1:7" ht="15" customHeight="1">
      <c r="A304" s="77"/>
      <c r="C304" s="82"/>
      <c r="D304" s="369"/>
      <c r="E304" s="369"/>
      <c r="F304" s="362"/>
      <c r="G304" s="362"/>
    </row>
    <row r="305" spans="1:8" ht="15" customHeight="1">
      <c r="A305" s="77" t="s">
        <v>310</v>
      </c>
      <c r="B305" s="28" t="s">
        <v>311</v>
      </c>
      <c r="C305" s="82"/>
      <c r="D305" s="368">
        <v>0</v>
      </c>
      <c r="E305" s="368">
        <v>0</v>
      </c>
      <c r="F305" s="363">
        <f>+'audit C-3'!R279</f>
        <v>0</v>
      </c>
      <c r="G305" s="360">
        <f>D305+E305+F305</f>
        <v>0</v>
      </c>
      <c r="H305" s="81">
        <f t="shared" si="8"/>
        <v>0</v>
      </c>
    </row>
    <row r="306" spans="1:7" ht="15" customHeight="1">
      <c r="A306" s="77"/>
      <c r="C306" s="82"/>
      <c r="D306" s="369"/>
      <c r="E306" s="369"/>
      <c r="F306" s="362"/>
      <c r="G306" s="362"/>
    </row>
    <row r="307" spans="1:8" ht="15" customHeight="1">
      <c r="A307" s="77" t="s">
        <v>312</v>
      </c>
      <c r="B307" s="28" t="s">
        <v>344</v>
      </c>
      <c r="C307" s="82"/>
      <c r="D307" s="368">
        <v>0</v>
      </c>
      <c r="E307" s="368">
        <v>0</v>
      </c>
      <c r="F307" s="363">
        <f>+'audit C-3'!R281</f>
        <v>0</v>
      </c>
      <c r="G307" s="360">
        <f>D307+E307+F307</f>
        <v>0</v>
      </c>
      <c r="H307" s="81">
        <f t="shared" si="8"/>
        <v>0</v>
      </c>
    </row>
    <row r="308" spans="1:9" ht="15" customHeight="1">
      <c r="A308" s="77"/>
      <c r="C308" s="82"/>
      <c r="D308" s="369"/>
      <c r="E308" s="369"/>
      <c r="F308" s="362"/>
      <c r="G308" s="362"/>
      <c r="I308" s="79"/>
    </row>
    <row r="309" spans="1:8" ht="15" customHeight="1">
      <c r="A309" s="77" t="s">
        <v>313</v>
      </c>
      <c r="B309" s="28" t="s">
        <v>345</v>
      </c>
      <c r="C309" s="82"/>
      <c r="D309" s="368">
        <v>0</v>
      </c>
      <c r="E309" s="368">
        <v>0</v>
      </c>
      <c r="F309" s="363">
        <f>+'audit C-3'!R283</f>
        <v>0</v>
      </c>
      <c r="G309" s="360">
        <f>D309+E309+F309</f>
        <v>0</v>
      </c>
      <c r="H309" s="81">
        <f t="shared" si="8"/>
        <v>0</v>
      </c>
    </row>
    <row r="310" spans="1:9" ht="15" customHeight="1">
      <c r="A310" s="77"/>
      <c r="C310" s="82"/>
      <c r="D310" s="369"/>
      <c r="E310" s="369"/>
      <c r="F310" s="362"/>
      <c r="G310" s="362"/>
      <c r="I310" s="79"/>
    </row>
    <row r="311" spans="1:8" ht="15" customHeight="1">
      <c r="A311" s="77" t="s">
        <v>314</v>
      </c>
      <c r="B311" s="28" t="s">
        <v>346</v>
      </c>
      <c r="C311" s="82"/>
      <c r="D311" s="368">
        <v>0</v>
      </c>
      <c r="E311" s="368">
        <v>0</v>
      </c>
      <c r="F311" s="363">
        <f>+'audit C-3'!R285</f>
        <v>0</v>
      </c>
      <c r="G311" s="360">
        <f>D311+E311+F311</f>
        <v>0</v>
      </c>
      <c r="H311" s="81">
        <f t="shared" si="8"/>
        <v>0</v>
      </c>
    </row>
    <row r="312" spans="1:7" ht="15" customHeight="1">
      <c r="A312" s="77"/>
      <c r="C312" s="82"/>
      <c r="D312" s="369"/>
      <c r="E312" s="369"/>
      <c r="F312" s="362"/>
      <c r="G312" s="362"/>
    </row>
    <row r="313" spans="1:8" ht="15" customHeight="1">
      <c r="A313" s="77" t="s">
        <v>315</v>
      </c>
      <c r="B313" s="28" t="s">
        <v>347</v>
      </c>
      <c r="C313" s="82"/>
      <c r="D313" s="368">
        <v>0</v>
      </c>
      <c r="E313" s="368">
        <v>0</v>
      </c>
      <c r="F313" s="363">
        <f>+'audit C-3'!R287</f>
        <v>0</v>
      </c>
      <c r="G313" s="360">
        <f>D313+E313+F313</f>
        <v>0</v>
      </c>
      <c r="H313" s="81">
        <f t="shared" si="8"/>
        <v>0</v>
      </c>
    </row>
    <row r="314" spans="1:7" ht="15" customHeight="1">
      <c r="A314" s="77"/>
      <c r="C314" s="82"/>
      <c r="D314" s="369"/>
      <c r="E314" s="369"/>
      <c r="F314" s="362"/>
      <c r="G314" s="362"/>
    </row>
    <row r="315" spans="1:8" ht="15" customHeight="1">
      <c r="A315" s="77" t="s">
        <v>316</v>
      </c>
      <c r="B315" s="28" t="s">
        <v>348</v>
      </c>
      <c r="C315" s="82"/>
      <c r="D315" s="368">
        <v>0</v>
      </c>
      <c r="E315" s="368">
        <v>0</v>
      </c>
      <c r="F315" s="363">
        <f>+'audit C-3'!R289</f>
        <v>0</v>
      </c>
      <c r="G315" s="360">
        <f>D315+E315+F315</f>
        <v>0</v>
      </c>
      <c r="H315" s="81">
        <f t="shared" si="8"/>
        <v>0</v>
      </c>
    </row>
    <row r="316" spans="1:7" ht="15" customHeight="1">
      <c r="A316" s="77"/>
      <c r="C316" s="82"/>
      <c r="D316" s="369"/>
      <c r="E316" s="369"/>
      <c r="F316" s="362"/>
      <c r="G316" s="362"/>
    </row>
    <row r="317" spans="1:8" ht="15" customHeight="1">
      <c r="A317" s="77" t="s">
        <v>317</v>
      </c>
      <c r="B317" s="28" t="s">
        <v>691</v>
      </c>
      <c r="C317" s="82"/>
      <c r="D317" s="368">
        <v>0</v>
      </c>
      <c r="E317" s="368">
        <v>0</v>
      </c>
      <c r="F317" s="363">
        <f>+'audit C-3'!R291</f>
        <v>0</v>
      </c>
      <c r="G317" s="360">
        <f>D317+E317+F317</f>
        <v>0</v>
      </c>
      <c r="H317" s="81">
        <f t="shared" si="8"/>
        <v>0</v>
      </c>
    </row>
    <row r="318" spans="1:7" ht="15" customHeight="1">
      <c r="A318" s="77"/>
      <c r="B318"/>
      <c r="C318" s="82"/>
      <c r="D318" s="369"/>
      <c r="E318" s="369"/>
      <c r="F318" s="362"/>
      <c r="G318" s="362"/>
    </row>
    <row r="319" spans="1:8" ht="15" customHeight="1">
      <c r="A319" s="77" t="s">
        <v>318</v>
      </c>
      <c r="B319" s="24" t="s">
        <v>232</v>
      </c>
      <c r="C319" s="82"/>
      <c r="D319" s="368">
        <v>0</v>
      </c>
      <c r="E319" s="368">
        <v>0</v>
      </c>
      <c r="F319" s="363">
        <f>+'audit C-3'!R293</f>
        <v>0</v>
      </c>
      <c r="G319" s="360">
        <f>D319+E319+F319</f>
        <v>0</v>
      </c>
      <c r="H319" s="81">
        <f t="shared" si="8"/>
        <v>0</v>
      </c>
    </row>
    <row r="320" spans="1:7" ht="15" customHeight="1">
      <c r="A320" s="77"/>
      <c r="C320" s="82"/>
      <c r="D320" s="385"/>
      <c r="E320" s="386"/>
      <c r="F320" s="55"/>
      <c r="G320" s="55"/>
    </row>
    <row r="321" spans="1:7" ht="15" customHeight="1">
      <c r="A321" s="77" t="s">
        <v>319</v>
      </c>
      <c r="B321" s="65" t="s">
        <v>320</v>
      </c>
      <c r="C321" s="82"/>
      <c r="D321" s="29"/>
      <c r="E321" s="83"/>
      <c r="F321" s="83"/>
      <c r="G321" s="83"/>
    </row>
    <row r="322" spans="1:8" ht="15" customHeight="1" thickBot="1">
      <c r="A322" s="77"/>
      <c r="B322" s="65" t="s">
        <v>321</v>
      </c>
      <c r="C322" s="82"/>
      <c r="D322" s="356">
        <f>SUM(D295:D320)</f>
        <v>0</v>
      </c>
      <c r="E322" s="356">
        <f>SUM(E295:E320)</f>
        <v>0</v>
      </c>
      <c r="F322" s="357">
        <f>SUM(F295:F320)</f>
        <v>0</v>
      </c>
      <c r="G322" s="356">
        <f>SUM(G295:G320)</f>
        <v>0</v>
      </c>
      <c r="H322" s="281">
        <f>ROUND(IF(ISERR(+G322/+TotalPatientDays),0,+G322/+TotalPatientDays),2)</f>
        <v>0</v>
      </c>
    </row>
    <row r="323" spans="1:8" ht="15" customHeight="1" thickTop="1">
      <c r="A323" s="77"/>
      <c r="B323" s="65"/>
      <c r="C323" s="82"/>
      <c r="D323" s="57"/>
      <c r="E323" s="57"/>
      <c r="F323" s="57"/>
      <c r="G323" s="57"/>
      <c r="H323" s="287"/>
    </row>
    <row r="324" spans="1:8" ht="15" customHeight="1">
      <c r="A324" s="77"/>
      <c r="B324" s="65"/>
      <c r="C324" s="82"/>
      <c r="D324" s="57"/>
      <c r="E324" s="57"/>
      <c r="F324" s="57"/>
      <c r="G324" s="57"/>
      <c r="H324" s="287"/>
    </row>
    <row r="325" spans="1:8" ht="15" customHeight="1">
      <c r="A325" s="77"/>
      <c r="B325" s="65"/>
      <c r="C325" s="82"/>
      <c r="D325" s="57"/>
      <c r="E325" s="57"/>
      <c r="F325" s="57"/>
      <c r="G325" s="57"/>
      <c r="H325" s="287"/>
    </row>
    <row r="326" spans="1:8" ht="15" customHeight="1">
      <c r="A326" s="77"/>
      <c r="B326" s="65"/>
      <c r="C326" s="82"/>
      <c r="D326" s="57"/>
      <c r="E326" s="57"/>
      <c r="F326" s="57"/>
      <c r="G326" s="57"/>
      <c r="H326" s="287"/>
    </row>
    <row r="327" spans="1:8" ht="15" customHeight="1">
      <c r="A327" s="77"/>
      <c r="B327" s="65"/>
      <c r="C327" s="82"/>
      <c r="D327" s="57"/>
      <c r="E327" s="57"/>
      <c r="F327" s="57"/>
      <c r="G327" s="57"/>
      <c r="H327" s="287"/>
    </row>
    <row r="328" spans="1:8" ht="15" customHeight="1">
      <c r="A328" s="77"/>
      <c r="B328" s="65"/>
      <c r="C328" s="82"/>
      <c r="D328" s="57"/>
      <c r="E328" s="57"/>
      <c r="F328" s="57"/>
      <c r="G328" s="57"/>
      <c r="H328" s="287"/>
    </row>
    <row r="329" spans="1:8" ht="15" customHeight="1">
      <c r="A329" s="77"/>
      <c r="B329" s="65"/>
      <c r="C329" s="82"/>
      <c r="D329" s="57"/>
      <c r="E329" s="57"/>
      <c r="F329" s="57"/>
      <c r="G329" s="57"/>
      <c r="H329" s="287"/>
    </row>
    <row r="330" spans="1:8" ht="15" customHeight="1">
      <c r="A330" s="77"/>
      <c r="B330" s="65"/>
      <c r="C330" s="82"/>
      <c r="D330" s="57"/>
      <c r="E330" s="57"/>
      <c r="F330" s="57"/>
      <c r="G330" s="57"/>
      <c r="H330" s="287"/>
    </row>
    <row r="331" spans="1:8" ht="15" customHeight="1">
      <c r="A331" s="77"/>
      <c r="B331" s="65"/>
      <c r="C331" s="82"/>
      <c r="D331" s="57"/>
      <c r="E331" s="57"/>
      <c r="F331" s="57"/>
      <c r="G331" s="57"/>
      <c r="H331" s="287"/>
    </row>
    <row r="332" spans="1:7" ht="15" customHeight="1">
      <c r="A332" s="75"/>
      <c r="C332" s="28" t="s">
        <v>660</v>
      </c>
      <c r="D332" s="300"/>
      <c r="E332" s="83"/>
      <c r="F332" s="83"/>
      <c r="G332" s="83"/>
    </row>
    <row r="333" spans="3:7" ht="15" customHeight="1">
      <c r="C333" s="82"/>
      <c r="D333" s="29"/>
      <c r="E333" s="83"/>
      <c r="F333" s="83"/>
      <c r="G333" s="83"/>
    </row>
    <row r="334" spans="1:7" ht="15" customHeight="1">
      <c r="A334" s="76" t="s">
        <v>322</v>
      </c>
      <c r="C334" s="82"/>
      <c r="D334" s="29"/>
      <c r="E334" s="83"/>
      <c r="F334" s="83"/>
      <c r="G334" s="83"/>
    </row>
    <row r="335" spans="3:7" ht="15" customHeight="1">
      <c r="C335" s="82"/>
      <c r="D335" s="29"/>
      <c r="E335" s="83"/>
      <c r="F335" s="83"/>
      <c r="G335" s="83"/>
    </row>
    <row r="336" spans="1:8" ht="15" customHeight="1">
      <c r="A336" s="77" t="s">
        <v>323</v>
      </c>
      <c r="B336" s="28" t="s">
        <v>716</v>
      </c>
      <c r="C336" s="82"/>
      <c r="D336" s="374">
        <v>0</v>
      </c>
      <c r="E336" s="374">
        <v>0</v>
      </c>
      <c r="F336" s="354">
        <f>+'audit C-3'!R301</f>
        <v>0</v>
      </c>
      <c r="G336" s="355">
        <f>D336+E336+F336</f>
        <v>0</v>
      </c>
      <c r="H336" s="81">
        <f aca="true" t="shared" si="9" ref="H336:H354">ROUND(IF(ISERR(+G336/+TotalPatientDays),0,+G336/+TotalPatientDays),2)</f>
        <v>0</v>
      </c>
    </row>
    <row r="337" spans="1:7" ht="15" customHeight="1">
      <c r="A337" s="77"/>
      <c r="B337" s="30"/>
      <c r="C337" s="82"/>
      <c r="D337" s="388"/>
      <c r="E337" s="55"/>
      <c r="F337" s="55"/>
      <c r="G337" s="55"/>
    </row>
    <row r="338" spans="1:8" ht="15" customHeight="1">
      <c r="A338" s="77" t="s">
        <v>325</v>
      </c>
      <c r="B338" s="64" t="s">
        <v>452</v>
      </c>
      <c r="C338" s="82"/>
      <c r="D338" s="382">
        <v>0</v>
      </c>
      <c r="E338" s="483">
        <f>+'D-1'!H170</f>
        <v>0</v>
      </c>
      <c r="F338" s="360">
        <f>+'E-1'!G26-E338</f>
        <v>0</v>
      </c>
      <c r="G338" s="360">
        <f>D338+E338+F338</f>
        <v>0</v>
      </c>
      <c r="H338" s="81">
        <f t="shared" si="9"/>
        <v>0</v>
      </c>
    </row>
    <row r="339" spans="1:7" ht="15" customHeight="1">
      <c r="A339" s="77"/>
      <c r="B339" s="30"/>
      <c r="C339" s="82"/>
      <c r="D339" s="381"/>
      <c r="E339" s="381"/>
      <c r="F339" s="362"/>
      <c r="G339" s="362"/>
    </row>
    <row r="340" spans="1:8" ht="15" customHeight="1">
      <c r="A340" s="77" t="s">
        <v>326</v>
      </c>
      <c r="B340" s="28" t="s">
        <v>327</v>
      </c>
      <c r="C340" s="82"/>
      <c r="D340" s="368">
        <v>0</v>
      </c>
      <c r="E340" s="368">
        <v>0</v>
      </c>
      <c r="F340" s="363">
        <f>+'audit C-3'!R305</f>
        <v>0</v>
      </c>
      <c r="G340" s="360">
        <f>D340+E340+F340</f>
        <v>0</v>
      </c>
      <c r="H340" s="81">
        <f t="shared" si="9"/>
        <v>0</v>
      </c>
    </row>
    <row r="341" spans="1:7" ht="15" customHeight="1">
      <c r="A341" s="77"/>
      <c r="B341" s="30"/>
      <c r="C341" s="82"/>
      <c r="D341" s="369"/>
      <c r="E341" s="369"/>
      <c r="F341" s="362"/>
      <c r="G341" s="362"/>
    </row>
    <row r="342" spans="1:8" ht="15" customHeight="1">
      <c r="A342" s="77" t="s">
        <v>328</v>
      </c>
      <c r="B342" s="28" t="s">
        <v>329</v>
      </c>
      <c r="C342" s="82"/>
      <c r="D342" s="368">
        <v>0</v>
      </c>
      <c r="E342" s="368">
        <v>0</v>
      </c>
      <c r="F342" s="363">
        <f>+'audit C-3'!R307</f>
        <v>0</v>
      </c>
      <c r="G342" s="360">
        <f>D342+E342+F342</f>
        <v>0</v>
      </c>
      <c r="H342" s="81">
        <f t="shared" si="9"/>
        <v>0</v>
      </c>
    </row>
    <row r="343" spans="1:9" ht="15" customHeight="1">
      <c r="A343" s="77"/>
      <c r="B343" s="30"/>
      <c r="C343" s="82"/>
      <c r="D343" s="369"/>
      <c r="E343" s="369"/>
      <c r="F343" s="362"/>
      <c r="G343" s="362"/>
      <c r="I343" s="79"/>
    </row>
    <row r="344" spans="1:8" ht="15" customHeight="1">
      <c r="A344" s="77" t="s">
        <v>330</v>
      </c>
      <c r="B344" s="64" t="s">
        <v>331</v>
      </c>
      <c r="C344" s="82"/>
      <c r="D344" s="368">
        <v>0</v>
      </c>
      <c r="E344" s="368">
        <v>0</v>
      </c>
      <c r="F344" s="363">
        <f>+'audit C-3'!R309</f>
        <v>0</v>
      </c>
      <c r="G344" s="360">
        <f>D344+E344+F344</f>
        <v>0</v>
      </c>
      <c r="H344" s="81">
        <f t="shared" si="9"/>
        <v>0</v>
      </c>
    </row>
    <row r="345" spans="1:10" ht="15" customHeight="1">
      <c r="A345" s="77"/>
      <c r="B345" s="30"/>
      <c r="C345" s="82"/>
      <c r="D345" s="369"/>
      <c r="E345" s="369"/>
      <c r="F345" s="362"/>
      <c r="G345" s="362"/>
      <c r="I345" s="79"/>
      <c r="J345" s="79"/>
    </row>
    <row r="346" spans="1:8" ht="15" customHeight="1">
      <c r="A346" s="77" t="s">
        <v>332</v>
      </c>
      <c r="B346" s="64" t="s">
        <v>333</v>
      </c>
      <c r="C346" s="82"/>
      <c r="D346" s="368">
        <v>0</v>
      </c>
      <c r="E346" s="368">
        <v>0</v>
      </c>
      <c r="F346" s="363">
        <f>+'audit C-3'!R311</f>
        <v>0</v>
      </c>
      <c r="G346" s="360">
        <f>D346+E346+F346</f>
        <v>0</v>
      </c>
      <c r="H346" s="81">
        <f t="shared" si="9"/>
        <v>0</v>
      </c>
    </row>
    <row r="347" spans="1:7" ht="15" customHeight="1">
      <c r="A347" s="77"/>
      <c r="B347" s="30"/>
      <c r="C347" s="151"/>
      <c r="D347" s="381"/>
      <c r="E347" s="381"/>
      <c r="F347" s="362"/>
      <c r="G347" s="362"/>
    </row>
    <row r="348" spans="1:8" ht="15" customHeight="1">
      <c r="A348" s="77" t="s">
        <v>334</v>
      </c>
      <c r="B348" s="64" t="s">
        <v>469</v>
      </c>
      <c r="C348" s="82"/>
      <c r="D348" s="382">
        <v>0</v>
      </c>
      <c r="E348" s="483">
        <f>+'D-1'!H172</f>
        <v>0</v>
      </c>
      <c r="F348" s="360">
        <f>+'E-2'!G22-E348</f>
        <v>0</v>
      </c>
      <c r="G348" s="360">
        <f>D348+E348+F348</f>
        <v>0</v>
      </c>
      <c r="H348" s="81">
        <f t="shared" si="9"/>
        <v>0</v>
      </c>
    </row>
    <row r="349" spans="1:7" ht="15" customHeight="1">
      <c r="A349" s="77"/>
      <c r="B349" s="30"/>
      <c r="C349" s="82"/>
      <c r="D349" s="381"/>
      <c r="E349" s="381"/>
      <c r="F349" s="362"/>
      <c r="G349" s="362"/>
    </row>
    <row r="350" spans="1:8" ht="15" customHeight="1">
      <c r="A350" s="77" t="s">
        <v>335</v>
      </c>
      <c r="B350" s="24" t="s">
        <v>232</v>
      </c>
      <c r="C350" s="82"/>
      <c r="D350" s="368">
        <v>0</v>
      </c>
      <c r="E350" s="368">
        <v>0</v>
      </c>
      <c r="F350" s="363">
        <f>+'audit C-3'!R315</f>
        <v>0</v>
      </c>
      <c r="G350" s="360">
        <f>D350+E350+F350</f>
        <v>0</v>
      </c>
      <c r="H350" s="81">
        <f t="shared" si="9"/>
        <v>0</v>
      </c>
    </row>
    <row r="351" spans="1:7" ht="15" customHeight="1">
      <c r="A351" s="77"/>
      <c r="B351"/>
      <c r="C351" s="82"/>
      <c r="D351" s="369"/>
      <c r="E351" s="369"/>
      <c r="F351" s="362"/>
      <c r="G351" s="362"/>
    </row>
    <row r="352" spans="1:8" ht="15" customHeight="1">
      <c r="A352" s="77" t="s">
        <v>336</v>
      </c>
      <c r="B352" s="24"/>
      <c r="C352" s="82"/>
      <c r="D352" s="387">
        <v>0</v>
      </c>
      <c r="E352" s="387">
        <v>0</v>
      </c>
      <c r="F352" s="363">
        <f>+'audit C-3'!R317</f>
        <v>0</v>
      </c>
      <c r="G352" s="360">
        <f>D352+E352+F352</f>
        <v>0</v>
      </c>
      <c r="H352" s="81">
        <f t="shared" si="9"/>
        <v>0</v>
      </c>
    </row>
    <row r="353" spans="1:7" ht="15" customHeight="1">
      <c r="A353" s="77"/>
      <c r="B353"/>
      <c r="C353" s="82"/>
      <c r="D353" s="369"/>
      <c r="E353" s="369"/>
      <c r="F353" s="362"/>
      <c r="G353" s="362"/>
    </row>
    <row r="354" spans="1:8" ht="15" customHeight="1">
      <c r="A354" s="77" t="s">
        <v>508</v>
      </c>
      <c r="B354" s="24"/>
      <c r="C354" s="82"/>
      <c r="D354" s="368">
        <v>0</v>
      </c>
      <c r="E354" s="368">
        <v>0</v>
      </c>
      <c r="F354" s="363">
        <f>+'audit C-3'!R319</f>
        <v>0</v>
      </c>
      <c r="G354" s="360">
        <f>D354+E354+F354</f>
        <v>0</v>
      </c>
      <c r="H354" s="81">
        <f t="shared" si="9"/>
        <v>0</v>
      </c>
    </row>
    <row r="355" spans="1:7" ht="15" customHeight="1">
      <c r="A355" s="77"/>
      <c r="C355" s="82"/>
      <c r="D355" s="385"/>
      <c r="E355" s="386"/>
      <c r="F355" s="55"/>
      <c r="G355" s="55"/>
    </row>
    <row r="356" spans="1:7" ht="15" customHeight="1">
      <c r="A356" s="77" t="s">
        <v>509</v>
      </c>
      <c r="B356" s="65" t="s">
        <v>510</v>
      </c>
      <c r="C356" s="82"/>
      <c r="D356" s="29"/>
      <c r="E356" s="83"/>
      <c r="F356" s="83"/>
      <c r="G356" s="83"/>
    </row>
    <row r="357" spans="1:8" ht="15" customHeight="1" thickBot="1">
      <c r="A357" s="77"/>
      <c r="B357" s="65" t="s">
        <v>511</v>
      </c>
      <c r="C357" s="82"/>
      <c r="D357" s="356">
        <f>SUM(D336:D355)</f>
        <v>0</v>
      </c>
      <c r="E357" s="356">
        <f>SUM(E336:E355)</f>
        <v>0</v>
      </c>
      <c r="F357" s="357">
        <f>SUM(F336:F355)</f>
        <v>0</v>
      </c>
      <c r="G357" s="356">
        <f>SUM(G336:G355)</f>
        <v>0</v>
      </c>
      <c r="H357" s="281">
        <f>ROUND(IF(ISERR(+G357/+TotalPatientDays),0,+G357/+TotalPatientDays),2)</f>
        <v>0</v>
      </c>
    </row>
    <row r="358" spans="1:7" ht="15" customHeight="1" thickTop="1">
      <c r="A358" s="77"/>
      <c r="C358" s="82"/>
      <c r="D358" s="345"/>
      <c r="E358" s="344"/>
      <c r="F358" s="344"/>
      <c r="G358" s="344"/>
    </row>
    <row r="359" spans="1:7" ht="15" customHeight="1">
      <c r="A359" s="77"/>
      <c r="C359" s="82"/>
      <c r="D359" s="345"/>
      <c r="E359" s="344"/>
      <c r="F359" s="344"/>
      <c r="G359" s="344"/>
    </row>
    <row r="360" spans="1:8" ht="15" customHeight="1" thickBot="1">
      <c r="A360" s="97" t="s">
        <v>512</v>
      </c>
      <c r="B360" s="65" t="s">
        <v>513</v>
      </c>
      <c r="C360" s="82"/>
      <c r="D360" s="377">
        <f>TotalOperCosts+D166+D194+D231+D259+D290+D322+D357</f>
        <v>0</v>
      </c>
      <c r="E360" s="377">
        <f>E146+E166+E194+E231+E259+E290+E322+E357</f>
        <v>0</v>
      </c>
      <c r="F360" s="378">
        <f>F146+F166+F194+F231+F259+F290+F322+F357</f>
        <v>0</v>
      </c>
      <c r="G360" s="377">
        <f>G146+G166+G194+G231+G259+G290+G322+G357</f>
        <v>0</v>
      </c>
      <c r="H360" s="281">
        <f>ROUND(IF(ISERR(+G360/+TotalPatientDays),0,+G360/+TotalPatientDays),2)</f>
        <v>0</v>
      </c>
    </row>
    <row r="361" spans="1:7" ht="15" customHeight="1" thickTop="1">
      <c r="A361" s="77"/>
      <c r="C361" s="82"/>
      <c r="D361" s="359"/>
      <c r="E361" s="359"/>
      <c r="F361" s="358"/>
      <c r="G361" s="359"/>
    </row>
    <row r="362" spans="1:7" ht="15" customHeight="1">
      <c r="A362" s="77"/>
      <c r="C362" s="82"/>
      <c r="D362" s="359"/>
      <c r="E362" s="359"/>
      <c r="F362" s="358"/>
      <c r="G362" s="359"/>
    </row>
    <row r="363" spans="1:8" ht="15" customHeight="1" thickBot="1">
      <c r="A363" s="77" t="s">
        <v>514</v>
      </c>
      <c r="B363" s="28" t="s">
        <v>515</v>
      </c>
      <c r="C363" s="82"/>
      <c r="D363" s="377">
        <f>IF('C-2'!C61&gt;0,'C-2'!C61-'C-3'!D360,-'C-2'!C61-'C-3'!D360)</f>
        <v>0</v>
      </c>
      <c r="E363" s="377">
        <f>IF('C-2'!D61&lt;0,'C-2'!D61-'C-3'!E360,-'C-2'!D61-'C-3'!E360)</f>
        <v>0</v>
      </c>
      <c r="F363" s="378">
        <f>IF('C-2'!E61&gt;0,'C-2'!E61-'C-3'!F360,-'C-2'!E61-'C-3'!F360)</f>
        <v>0</v>
      </c>
      <c r="G363" s="377">
        <f>IF('C-2'!F61&gt;0,'C-2'!F61-'C-3'!G360,-'C-2'!F61-'C-3'!G360)</f>
        <v>0</v>
      </c>
      <c r="H363" s="281">
        <f>ROUND(IF(ISERR(+G363/+TotalPatientDays),0,+G363/+TotalPatientDays),2)</f>
        <v>0</v>
      </c>
    </row>
    <row r="364" spans="1:8" ht="15" customHeight="1" thickTop="1">
      <c r="A364" s="77"/>
      <c r="C364" s="82"/>
      <c r="D364" s="201"/>
      <c r="E364" s="201"/>
      <c r="F364" s="299"/>
      <c r="G364" s="201"/>
      <c r="H364" s="287"/>
    </row>
    <row r="365" spans="1:8" ht="15" customHeight="1">
      <c r="A365" s="77"/>
      <c r="C365" s="82"/>
      <c r="D365"/>
      <c r="E365"/>
      <c r="F365"/>
      <c r="G365"/>
      <c r="H365" s="287"/>
    </row>
    <row r="366" spans="1:8" ht="15" customHeight="1">
      <c r="A366" s="77"/>
      <c r="C366" s="82"/>
      <c r="D366"/>
      <c r="E366"/>
      <c r="F366"/>
      <c r="G366"/>
      <c r="H366" s="287"/>
    </row>
    <row r="367" spans="1:8" ht="15" customHeight="1">
      <c r="A367" s="77"/>
      <c r="C367" s="82"/>
      <c r="D367"/>
      <c r="E367"/>
      <c r="F367"/>
      <c r="G367"/>
      <c r="H367" s="287"/>
    </row>
    <row r="368" spans="1:8" ht="15" customHeight="1">
      <c r="A368" s="77"/>
      <c r="C368" s="82"/>
      <c r="D368"/>
      <c r="E368"/>
      <c r="F368"/>
      <c r="G368"/>
      <c r="H368" s="287"/>
    </row>
    <row r="369" spans="1:8" ht="15" customHeight="1">
      <c r="A369" s="77"/>
      <c r="C369" s="82"/>
      <c r="D369"/>
      <c r="E369"/>
      <c r="F369"/>
      <c r="G369"/>
      <c r="H369" s="287"/>
    </row>
    <row r="370" spans="1:8" ht="15" customHeight="1">
      <c r="A370" s="77"/>
      <c r="C370" s="82"/>
      <c r="D370"/>
      <c r="E370"/>
      <c r="F370"/>
      <c r="G370"/>
      <c r="H370" s="287"/>
    </row>
    <row r="371" spans="1:8" ht="15" customHeight="1">
      <c r="A371" s="77"/>
      <c r="C371" s="82"/>
      <c r="D371"/>
      <c r="E371"/>
      <c r="F371"/>
      <c r="G371"/>
      <c r="H371" s="287"/>
    </row>
    <row r="372" spans="1:8" ht="15" customHeight="1">
      <c r="A372" s="77"/>
      <c r="C372" s="82"/>
      <c r="D372"/>
      <c r="E372"/>
      <c r="F372"/>
      <c r="G372"/>
      <c r="H372" s="287"/>
    </row>
    <row r="373" spans="1:8" ht="15" customHeight="1">
      <c r="A373" s="77"/>
      <c r="C373" s="82"/>
      <c r="D373"/>
      <c r="E373"/>
      <c r="F373"/>
      <c r="G373"/>
      <c r="H373" s="287"/>
    </row>
    <row r="374" spans="1:8" ht="15" customHeight="1">
      <c r="A374" s="77"/>
      <c r="C374" s="82"/>
      <c r="D374"/>
      <c r="E374"/>
      <c r="F374"/>
      <c r="G374"/>
      <c r="H374" s="287"/>
    </row>
    <row r="375" spans="1:8" ht="15" customHeight="1">
      <c r="A375" s="77"/>
      <c r="C375" s="82"/>
      <c r="D375"/>
      <c r="E375"/>
      <c r="F375"/>
      <c r="G375"/>
      <c r="H375" s="287"/>
    </row>
    <row r="376" spans="1:8" ht="15" customHeight="1">
      <c r="A376" s="77"/>
      <c r="C376" s="82"/>
      <c r="D376"/>
      <c r="E376"/>
      <c r="F376"/>
      <c r="G376"/>
      <c r="H376" s="287"/>
    </row>
    <row r="377" spans="1:8" ht="15" customHeight="1">
      <c r="A377" s="77"/>
      <c r="C377" s="82"/>
      <c r="D377"/>
      <c r="E377"/>
      <c r="F377"/>
      <c r="G377"/>
      <c r="H377" s="287"/>
    </row>
    <row r="378" spans="1:8" ht="15" customHeight="1">
      <c r="A378" s="77"/>
      <c r="C378" s="82"/>
      <c r="D378"/>
      <c r="E378"/>
      <c r="F378"/>
      <c r="G378"/>
      <c r="H378" s="287"/>
    </row>
    <row r="379" spans="1:8" ht="15" customHeight="1">
      <c r="A379" s="77"/>
      <c r="C379" s="82"/>
      <c r="D379"/>
      <c r="E379"/>
      <c r="F379"/>
      <c r="G379"/>
      <c r="H379" s="287"/>
    </row>
    <row r="380" spans="1:8" ht="15" customHeight="1">
      <c r="A380" s="77"/>
      <c r="C380" s="82"/>
      <c r="D380"/>
      <c r="E380"/>
      <c r="F380"/>
      <c r="G380"/>
      <c r="H380" s="287"/>
    </row>
    <row r="381" spans="1:8" ht="15" customHeight="1">
      <c r="A381" s="77"/>
      <c r="C381" s="82"/>
      <c r="D381"/>
      <c r="E381"/>
      <c r="F381"/>
      <c r="G381"/>
      <c r="H381" s="287"/>
    </row>
    <row r="382" spans="1:8" ht="15" customHeight="1">
      <c r="A382" s="77"/>
      <c r="C382" s="82"/>
      <c r="D382"/>
      <c r="E382"/>
      <c r="F382"/>
      <c r="G382"/>
      <c r="H382" s="287"/>
    </row>
    <row r="383" spans="1:8" ht="15" customHeight="1">
      <c r="A383" s="77"/>
      <c r="C383" s="82"/>
      <c r="D383"/>
      <c r="E383"/>
      <c r="F383"/>
      <c r="G383"/>
      <c r="H383" s="287"/>
    </row>
    <row r="384" spans="1:8" ht="15" customHeight="1">
      <c r="A384" s="77"/>
      <c r="C384" s="82"/>
      <c r="D384"/>
      <c r="E384"/>
      <c r="F384"/>
      <c r="G384"/>
      <c r="H384" s="287"/>
    </row>
    <row r="385" spans="1:8" ht="15" customHeight="1">
      <c r="A385" s="77"/>
      <c r="C385" s="82"/>
      <c r="D385"/>
      <c r="E385"/>
      <c r="F385"/>
      <c r="G385"/>
      <c r="H385" s="287"/>
    </row>
    <row r="386" spans="1:8" ht="15" customHeight="1">
      <c r="A386" s="77"/>
      <c r="C386" s="82"/>
      <c r="D386"/>
      <c r="E386"/>
      <c r="F386"/>
      <c r="G386"/>
      <c r="H386" s="287"/>
    </row>
    <row r="387" spans="1:8" ht="15" customHeight="1">
      <c r="A387" s="77"/>
      <c r="C387" s="82"/>
      <c r="D387"/>
      <c r="E387"/>
      <c r="F387"/>
      <c r="G387"/>
      <c r="H387" s="287"/>
    </row>
    <row r="388" spans="1:8" ht="15" customHeight="1">
      <c r="A388" s="77"/>
      <c r="C388" s="82"/>
      <c r="D388"/>
      <c r="E388"/>
      <c r="F388"/>
      <c r="G388"/>
      <c r="H388" s="287"/>
    </row>
    <row r="389" spans="1:8" ht="15" customHeight="1">
      <c r="A389" s="77"/>
      <c r="C389" s="82"/>
      <c r="D389"/>
      <c r="E389"/>
      <c r="F389"/>
      <c r="G389"/>
      <c r="H389" s="287"/>
    </row>
    <row r="390" spans="1:8" ht="15" customHeight="1">
      <c r="A390" s="77"/>
      <c r="C390" s="82"/>
      <c r="D390"/>
      <c r="E390"/>
      <c r="F390"/>
      <c r="G390"/>
      <c r="H390" s="287"/>
    </row>
    <row r="391" spans="1:8" ht="15" customHeight="1">
      <c r="A391" s="77"/>
      <c r="C391" s="82"/>
      <c r="D391"/>
      <c r="E391"/>
      <c r="F391"/>
      <c r="G391"/>
      <c r="H391" s="287"/>
    </row>
    <row r="392" spans="1:8" ht="15" customHeight="1">
      <c r="A392" s="77"/>
      <c r="C392" s="82"/>
      <c r="D392"/>
      <c r="E392"/>
      <c r="F392"/>
      <c r="G392"/>
      <c r="H392" s="287"/>
    </row>
    <row r="393" spans="1:8" ht="15" customHeight="1">
      <c r="A393" s="77"/>
      <c r="C393" s="82"/>
      <c r="D393"/>
      <c r="E393"/>
      <c r="F393"/>
      <c r="G393"/>
      <c r="H393" s="287"/>
    </row>
    <row r="394" spans="1:8" ht="15" customHeight="1">
      <c r="A394" s="77"/>
      <c r="C394" s="82"/>
      <c r="D394"/>
      <c r="E394"/>
      <c r="F394"/>
      <c r="G394"/>
      <c r="H394" s="287"/>
    </row>
    <row r="395" spans="1:8" ht="15" customHeight="1">
      <c r="A395" s="77"/>
      <c r="C395" s="82"/>
      <c r="D395"/>
      <c r="E395"/>
      <c r="F395"/>
      <c r="G395"/>
      <c r="H395" s="287"/>
    </row>
    <row r="396" spans="1:8" ht="15" customHeight="1">
      <c r="A396" s="77"/>
      <c r="C396" s="82"/>
      <c r="D396"/>
      <c r="E396"/>
      <c r="F396"/>
      <c r="G396"/>
      <c r="H396" s="287"/>
    </row>
    <row r="397" spans="3:7" ht="15" customHeight="1">
      <c r="C397" s="28" t="s">
        <v>661</v>
      </c>
      <c r="D397" s="300"/>
      <c r="E397" s="29"/>
      <c r="F397" s="83"/>
      <c r="G397" s="29"/>
    </row>
    <row r="398" spans="3:7" ht="15" customHeight="1">
      <c r="C398" s="82"/>
      <c r="D398" s="29"/>
      <c r="E398" s="29"/>
      <c r="F398" s="83"/>
      <c r="G398" s="29"/>
    </row>
    <row r="399" ht="15" customHeight="1">
      <c r="C399" s="82"/>
    </row>
    <row r="400" ht="15" customHeight="1">
      <c r="C400" s="82"/>
    </row>
    <row r="401" ht="15" customHeight="1">
      <c r="C401" s="82"/>
    </row>
    <row r="402" ht="15" customHeight="1">
      <c r="C402" s="82"/>
    </row>
    <row r="403" ht="15" customHeight="1">
      <c r="C403" s="82"/>
    </row>
    <row r="404" ht="15" customHeight="1">
      <c r="C404" s="82"/>
    </row>
    <row r="405" ht="15" customHeight="1">
      <c r="C405" s="82"/>
    </row>
    <row r="406" ht="15" customHeight="1">
      <c r="C406" s="82"/>
    </row>
    <row r="407" ht="15" customHeight="1">
      <c r="C407" s="82"/>
    </row>
    <row r="408" ht="15" customHeight="1">
      <c r="C408" s="82"/>
    </row>
    <row r="409" spans="3:5" ht="15" customHeight="1">
      <c r="C409" s="82"/>
      <c r="E409" s="75"/>
    </row>
    <row r="410" ht="15" customHeight="1">
      <c r="C410" s="82"/>
    </row>
    <row r="411" ht="15" customHeight="1">
      <c r="C411" s="82"/>
    </row>
    <row r="412" ht="15" customHeight="1">
      <c r="C412" s="82"/>
    </row>
    <row r="413" ht="15" customHeight="1">
      <c r="C413" s="82"/>
    </row>
    <row r="414" ht="15" customHeight="1">
      <c r="C414" s="82"/>
    </row>
    <row r="415" ht="15" customHeight="1">
      <c r="C415" s="82"/>
    </row>
    <row r="416" ht="15" customHeight="1">
      <c r="C416" s="82"/>
    </row>
    <row r="417" ht="15" customHeight="1">
      <c r="C417" s="82"/>
    </row>
    <row r="451" spans="1:7" ht="15" customHeight="1">
      <c r="A451" s="76"/>
      <c r="B451" s="65"/>
      <c r="C451" s="65"/>
      <c r="D451" s="65"/>
      <c r="E451" s="65"/>
      <c r="F451" s="88"/>
      <c r="G451" s="65"/>
    </row>
    <row r="452" spans="1:7" ht="15" customHeight="1">
      <c r="A452" s="76"/>
      <c r="B452" s="65"/>
      <c r="C452" s="65"/>
      <c r="D452" s="65"/>
      <c r="E452" s="65"/>
      <c r="F452" s="88"/>
      <c r="G452" s="65"/>
    </row>
    <row r="453" spans="1:7" ht="15" customHeight="1">
      <c r="A453" s="76"/>
      <c r="B453" s="65"/>
      <c r="C453" s="65"/>
      <c r="D453" s="65"/>
      <c r="E453" s="65"/>
      <c r="F453" s="88"/>
      <c r="G453" s="65"/>
    </row>
    <row r="454" spans="1:7" ht="15" customHeight="1">
      <c r="A454" s="76"/>
      <c r="B454" s="65"/>
      <c r="C454" s="65"/>
      <c r="D454" s="65"/>
      <c r="E454" s="65"/>
      <c r="F454" s="88"/>
      <c r="G454" s="65"/>
    </row>
    <row r="455" spans="1:7" ht="15" customHeight="1">
      <c r="A455" s="76"/>
      <c r="B455" s="65"/>
      <c r="C455" s="65"/>
      <c r="D455" s="65"/>
      <c r="E455" s="65"/>
      <c r="F455" s="88"/>
      <c r="G455" s="65"/>
    </row>
    <row r="456" spans="1:7" ht="15" customHeight="1">
      <c r="A456" s="76"/>
      <c r="B456" s="65"/>
      <c r="C456" s="65"/>
      <c r="D456" s="65"/>
      <c r="E456" s="65"/>
      <c r="F456" s="88"/>
      <c r="G456" s="65"/>
    </row>
    <row r="457" spans="1:7" ht="15" customHeight="1">
      <c r="A457" s="76"/>
      <c r="B457" s="65"/>
      <c r="C457" s="65"/>
      <c r="D457" s="65"/>
      <c r="E457" s="65"/>
      <c r="F457" s="88"/>
      <c r="G457" s="65"/>
    </row>
    <row r="458" spans="1:7" ht="15" customHeight="1">
      <c r="A458" s="76"/>
      <c r="B458" s="65"/>
      <c r="C458" s="65"/>
      <c r="D458" s="65"/>
      <c r="E458" s="65"/>
      <c r="F458" s="88"/>
      <c r="G458" s="65"/>
    </row>
    <row r="459" spans="1:7" ht="15" customHeight="1">
      <c r="A459" s="76"/>
      <c r="B459" s="65"/>
      <c r="C459" s="65"/>
      <c r="D459" s="65"/>
      <c r="E459" s="65"/>
      <c r="F459" s="88"/>
      <c r="G459" s="65"/>
    </row>
    <row r="460" spans="1:7" ht="15" customHeight="1">
      <c r="A460" s="76"/>
      <c r="B460" s="65"/>
      <c r="C460" s="65"/>
      <c r="D460" s="65"/>
      <c r="E460" s="65"/>
      <c r="F460" s="88"/>
      <c r="G460" s="65"/>
    </row>
    <row r="461" spans="1:7" ht="15" customHeight="1">
      <c r="A461" s="76"/>
      <c r="B461" s="65"/>
      <c r="C461" s="65"/>
      <c r="D461" s="65"/>
      <c r="E461" s="65"/>
      <c r="F461" s="88"/>
      <c r="G461" s="65"/>
    </row>
    <row r="462" spans="1:7" ht="15" customHeight="1">
      <c r="A462" s="76"/>
      <c r="B462" s="65"/>
      <c r="C462" s="65"/>
      <c r="D462" s="65"/>
      <c r="E462" s="65"/>
      <c r="F462" s="88"/>
      <c r="G462" s="65"/>
    </row>
    <row r="463" spans="1:7" ht="15" customHeight="1">
      <c r="A463" s="76"/>
      <c r="B463" s="65"/>
      <c r="C463" s="65"/>
      <c r="D463" s="65"/>
      <c r="E463" s="65"/>
      <c r="F463" s="88"/>
      <c r="G463" s="65"/>
    </row>
    <row r="464" spans="1:7" ht="15" customHeight="1">
      <c r="A464" s="76"/>
      <c r="B464" s="65"/>
      <c r="C464" s="65"/>
      <c r="D464" s="65"/>
      <c r="E464" s="65"/>
      <c r="F464" s="88"/>
      <c r="G464" s="65"/>
    </row>
    <row r="465" spans="1:7" ht="15" customHeight="1">
      <c r="A465" s="76"/>
      <c r="B465" s="65"/>
      <c r="C465" s="65"/>
      <c r="D465" s="65"/>
      <c r="E465" s="65"/>
      <c r="F465" s="88"/>
      <c r="G465" s="65"/>
    </row>
    <row r="466" spans="1:7" ht="15" customHeight="1">
      <c r="A466" s="76"/>
      <c r="B466" s="65"/>
      <c r="C466" s="65"/>
      <c r="D466" s="65"/>
      <c r="E466" s="65"/>
      <c r="F466" s="88"/>
      <c r="G466" s="65"/>
    </row>
    <row r="467" spans="1:7" ht="15" customHeight="1">
      <c r="A467" s="76"/>
      <c r="B467" s="65"/>
      <c r="C467" s="65"/>
      <c r="D467" s="65"/>
      <c r="E467" s="65"/>
      <c r="F467" s="88"/>
      <c r="G467" s="65"/>
    </row>
    <row r="468" spans="1:7" ht="15" customHeight="1">
      <c r="A468" s="76"/>
      <c r="B468" s="65"/>
      <c r="C468" s="65"/>
      <c r="D468" s="65"/>
      <c r="E468" s="65"/>
      <c r="F468" s="88"/>
      <c r="G468" s="65"/>
    </row>
    <row r="469" spans="1:7" ht="15" customHeight="1">
      <c r="A469" s="76"/>
      <c r="B469" s="65"/>
      <c r="C469" s="65"/>
      <c r="D469" s="65"/>
      <c r="E469" s="65"/>
      <c r="F469" s="88"/>
      <c r="G469" s="65"/>
    </row>
    <row r="470" spans="1:7" ht="15" customHeight="1">
      <c r="A470" s="76"/>
      <c r="B470" s="65"/>
      <c r="C470" s="65"/>
      <c r="D470" s="65"/>
      <c r="E470" s="65"/>
      <c r="F470" s="88"/>
      <c r="G470" s="65"/>
    </row>
    <row r="471" spans="1:7" ht="15" customHeight="1">
      <c r="A471" s="76"/>
      <c r="B471" s="65"/>
      <c r="C471" s="65"/>
      <c r="D471" s="65"/>
      <c r="E471" s="65"/>
      <c r="F471" s="88"/>
      <c r="G471" s="65"/>
    </row>
    <row r="472" spans="1:7" ht="15" customHeight="1">
      <c r="A472" s="76"/>
      <c r="B472" s="65"/>
      <c r="C472" s="65"/>
      <c r="D472" s="65"/>
      <c r="E472" s="65"/>
      <c r="F472" s="88"/>
      <c r="G472" s="65"/>
    </row>
    <row r="473" spans="1:7" ht="15" customHeight="1">
      <c r="A473" s="76"/>
      <c r="B473" s="65"/>
      <c r="C473" s="65"/>
      <c r="D473" s="65"/>
      <c r="E473" s="65"/>
      <c r="F473" s="88"/>
      <c r="G473" s="65"/>
    </row>
    <row r="474" spans="1:7" ht="15" customHeight="1">
      <c r="A474" s="76"/>
      <c r="B474" s="65"/>
      <c r="C474" s="65"/>
      <c r="D474" s="65"/>
      <c r="E474" s="65"/>
      <c r="F474" s="88"/>
      <c r="G474" s="65"/>
    </row>
    <row r="475" spans="1:7" ht="15" customHeight="1">
      <c r="A475" s="76"/>
      <c r="B475" s="65"/>
      <c r="C475" s="65"/>
      <c r="D475" s="65"/>
      <c r="E475" s="65"/>
      <c r="F475" s="88"/>
      <c r="G475" s="65"/>
    </row>
    <row r="476" spans="1:7" ht="15" customHeight="1">
      <c r="A476" s="76"/>
      <c r="B476" s="65"/>
      <c r="C476" s="65"/>
      <c r="D476" s="65"/>
      <c r="E476" s="65"/>
      <c r="F476" s="88"/>
      <c r="G476" s="65"/>
    </row>
    <row r="477" spans="1:7" ht="15" customHeight="1">
      <c r="A477" s="76"/>
      <c r="B477" s="65"/>
      <c r="C477" s="65"/>
      <c r="D477" s="65"/>
      <c r="E477" s="65"/>
      <c r="F477" s="88"/>
      <c r="G477" s="65"/>
    </row>
    <row r="478" spans="1:7" ht="15" customHeight="1">
      <c r="A478" s="76"/>
      <c r="B478" s="65"/>
      <c r="C478" s="65"/>
      <c r="D478" s="65"/>
      <c r="E478" s="65"/>
      <c r="F478" s="88"/>
      <c r="G478" s="65"/>
    </row>
    <row r="479" spans="1:7" ht="15" customHeight="1">
      <c r="A479" s="76"/>
      <c r="B479" s="65"/>
      <c r="C479" s="65"/>
      <c r="D479" s="65"/>
      <c r="E479" s="65"/>
      <c r="F479" s="88"/>
      <c r="G479" s="65"/>
    </row>
    <row r="480" spans="1:7" ht="15" customHeight="1">
      <c r="A480" s="76"/>
      <c r="B480" s="65"/>
      <c r="C480" s="65"/>
      <c r="D480" s="65"/>
      <c r="E480" s="65"/>
      <c r="F480" s="88"/>
      <c r="G480" s="65"/>
    </row>
    <row r="481" spans="1:7" ht="15" customHeight="1">
      <c r="A481" s="76"/>
      <c r="B481" s="65"/>
      <c r="C481" s="65"/>
      <c r="D481" s="65"/>
      <c r="E481" s="65"/>
      <c r="F481" s="88"/>
      <c r="G481" s="65"/>
    </row>
    <row r="482" spans="1:7" ht="15" customHeight="1">
      <c r="A482" s="76"/>
      <c r="B482" s="65"/>
      <c r="C482" s="65"/>
      <c r="D482" s="65"/>
      <c r="E482" s="65"/>
      <c r="F482" s="88"/>
      <c r="G482" s="65"/>
    </row>
    <row r="483" spans="1:7" ht="15" customHeight="1">
      <c r="A483" s="76"/>
      <c r="B483" s="65"/>
      <c r="C483" s="65"/>
      <c r="D483" s="65"/>
      <c r="E483" s="65"/>
      <c r="F483" s="88"/>
      <c r="G483" s="65"/>
    </row>
    <row r="484" spans="1:7" ht="15" customHeight="1">
      <c r="A484" s="76"/>
      <c r="B484" s="65"/>
      <c r="C484" s="65"/>
      <c r="D484" s="65"/>
      <c r="E484" s="65"/>
      <c r="F484" s="88"/>
      <c r="G484" s="65"/>
    </row>
    <row r="485" spans="1:7" ht="15" customHeight="1">
      <c r="A485" s="76"/>
      <c r="B485" s="65"/>
      <c r="C485" s="65"/>
      <c r="D485" s="65"/>
      <c r="E485" s="65"/>
      <c r="F485" s="88"/>
      <c r="G485" s="65"/>
    </row>
    <row r="486" spans="1:7" ht="15" customHeight="1">
      <c r="A486" s="76"/>
      <c r="B486" s="65"/>
      <c r="C486" s="65"/>
      <c r="D486" s="65"/>
      <c r="E486" s="65"/>
      <c r="F486" s="88"/>
      <c r="G486" s="65"/>
    </row>
    <row r="487" spans="1:7" ht="15" customHeight="1">
      <c r="A487" s="76"/>
      <c r="B487" s="65"/>
      <c r="C487" s="65"/>
      <c r="D487" s="65"/>
      <c r="E487" s="65"/>
      <c r="F487" s="88"/>
      <c r="G487" s="65"/>
    </row>
    <row r="488" spans="1:7" ht="15" customHeight="1">
      <c r="A488" s="76"/>
      <c r="B488" s="65"/>
      <c r="C488" s="65"/>
      <c r="D488" s="65"/>
      <c r="E488" s="65"/>
      <c r="F488" s="88"/>
      <c r="G488" s="65"/>
    </row>
    <row r="489" spans="1:7" ht="15" customHeight="1">
      <c r="A489" s="76"/>
      <c r="B489" s="65"/>
      <c r="C489" s="65"/>
      <c r="D489" s="65"/>
      <c r="E489" s="65"/>
      <c r="F489" s="88"/>
      <c r="G489" s="65"/>
    </row>
    <row r="490" spans="1:7" ht="15" customHeight="1">
      <c r="A490" s="76"/>
      <c r="B490" s="65"/>
      <c r="C490" s="65"/>
      <c r="D490" s="65"/>
      <c r="E490" s="65"/>
      <c r="F490" s="88"/>
      <c r="G490" s="65"/>
    </row>
    <row r="491" spans="1:7" ht="15" customHeight="1">
      <c r="A491" s="76"/>
      <c r="B491" s="65"/>
      <c r="C491" s="65"/>
      <c r="D491" s="65"/>
      <c r="E491" s="65"/>
      <c r="F491" s="88"/>
      <c r="G491" s="65"/>
    </row>
    <row r="492" spans="1:7" ht="15" customHeight="1">
      <c r="A492" s="76"/>
      <c r="B492" s="65"/>
      <c r="C492" s="65"/>
      <c r="D492" s="65"/>
      <c r="E492" s="65"/>
      <c r="F492" s="88"/>
      <c r="G492" s="65"/>
    </row>
    <row r="493" spans="1:7" ht="15" customHeight="1">
      <c r="A493" s="76"/>
      <c r="B493" s="65"/>
      <c r="C493" s="65"/>
      <c r="D493" s="65"/>
      <c r="E493" s="65"/>
      <c r="F493" s="88"/>
      <c r="G493" s="65"/>
    </row>
    <row r="494" spans="1:7" ht="15" customHeight="1">
      <c r="A494" s="76"/>
      <c r="B494" s="65"/>
      <c r="C494" s="65"/>
      <c r="D494" s="65"/>
      <c r="E494" s="65"/>
      <c r="F494" s="88"/>
      <c r="G494" s="65"/>
    </row>
    <row r="495" spans="1:7" ht="15" customHeight="1">
      <c r="A495" s="76"/>
      <c r="B495" s="65"/>
      <c r="C495" s="65"/>
      <c r="D495" s="65"/>
      <c r="E495" s="65"/>
      <c r="F495" s="88"/>
      <c r="G495" s="65"/>
    </row>
    <row r="496" spans="1:7" ht="15" customHeight="1">
      <c r="A496" s="76"/>
      <c r="B496" s="65"/>
      <c r="C496" s="65"/>
      <c r="D496" s="65"/>
      <c r="E496" s="65"/>
      <c r="F496" s="88"/>
      <c r="G496" s="65"/>
    </row>
    <row r="497" spans="1:7" ht="15" customHeight="1">
      <c r="A497" s="76"/>
      <c r="B497" s="65"/>
      <c r="C497" s="65"/>
      <c r="D497" s="65"/>
      <c r="E497" s="65"/>
      <c r="F497" s="88"/>
      <c r="G497" s="65"/>
    </row>
    <row r="498" spans="1:7" ht="15" customHeight="1">
      <c r="A498" s="76"/>
      <c r="B498" s="65"/>
      <c r="C498" s="65"/>
      <c r="D498" s="65"/>
      <c r="E498" s="65"/>
      <c r="F498" s="88"/>
      <c r="G498" s="65"/>
    </row>
    <row r="499" spans="1:7" ht="15" customHeight="1">
      <c r="A499" s="76"/>
      <c r="B499" s="65"/>
      <c r="C499" s="65"/>
      <c r="D499" s="65"/>
      <c r="E499" s="65"/>
      <c r="F499" s="88"/>
      <c r="G499" s="65"/>
    </row>
    <row r="500" spans="1:7" ht="15" customHeight="1">
      <c r="A500" s="76"/>
      <c r="B500" s="65"/>
      <c r="C500" s="65"/>
      <c r="D500" s="65"/>
      <c r="E500" s="65"/>
      <c r="F500" s="88"/>
      <c r="G500" s="65"/>
    </row>
    <row r="501" spans="1:7" ht="15" customHeight="1">
      <c r="A501" s="76"/>
      <c r="B501" s="65"/>
      <c r="C501" s="65"/>
      <c r="D501" s="65"/>
      <c r="E501" s="65"/>
      <c r="F501" s="88"/>
      <c r="G501" s="65"/>
    </row>
    <row r="502" spans="1:7" ht="15" customHeight="1">
      <c r="A502" s="76"/>
      <c r="B502" s="65"/>
      <c r="C502" s="65"/>
      <c r="D502" s="65"/>
      <c r="E502" s="65"/>
      <c r="F502" s="88"/>
      <c r="G502" s="65"/>
    </row>
    <row r="503" spans="1:7" ht="15" customHeight="1">
      <c r="A503" s="76"/>
      <c r="B503" s="65"/>
      <c r="C503" s="65"/>
      <c r="D503" s="65"/>
      <c r="E503" s="65"/>
      <c r="F503" s="88"/>
      <c r="G503" s="65"/>
    </row>
    <row r="504" spans="1:7" ht="15" customHeight="1">
      <c r="A504" s="76"/>
      <c r="B504" s="65"/>
      <c r="C504" s="65"/>
      <c r="D504" s="65"/>
      <c r="E504" s="65"/>
      <c r="F504" s="88"/>
      <c r="G504" s="65"/>
    </row>
    <row r="505" spans="1:7" ht="15" customHeight="1">
      <c r="A505" s="76"/>
      <c r="B505" s="65"/>
      <c r="C505" s="65"/>
      <c r="D505" s="65"/>
      <c r="E505" s="65"/>
      <c r="F505" s="88"/>
      <c r="G505" s="65"/>
    </row>
    <row r="506" spans="1:7" ht="15" customHeight="1">
      <c r="A506" s="76"/>
      <c r="B506" s="65"/>
      <c r="C506" s="65"/>
      <c r="D506" s="65"/>
      <c r="E506" s="65"/>
      <c r="F506" s="88"/>
      <c r="G506" s="65"/>
    </row>
    <row r="507" spans="1:7" ht="15" customHeight="1">
      <c r="A507" s="76"/>
      <c r="B507" s="65"/>
      <c r="C507" s="65"/>
      <c r="D507" s="65"/>
      <c r="E507" s="65"/>
      <c r="F507" s="88"/>
      <c r="G507" s="65"/>
    </row>
    <row r="508" spans="1:7" ht="15" customHeight="1">
      <c r="A508" s="76"/>
      <c r="B508" s="65"/>
      <c r="C508" s="65"/>
      <c r="D508" s="65"/>
      <c r="E508" s="65"/>
      <c r="F508" s="88"/>
      <c r="G508" s="65"/>
    </row>
    <row r="509" spans="1:7" ht="15" customHeight="1">
      <c r="A509" s="76"/>
      <c r="B509" s="65"/>
      <c r="C509" s="65"/>
      <c r="D509" s="65"/>
      <c r="E509" s="65"/>
      <c r="F509" s="88"/>
      <c r="G509" s="65"/>
    </row>
    <row r="510" spans="1:7" ht="15" customHeight="1">
      <c r="A510" s="76"/>
      <c r="B510" s="65"/>
      <c r="C510" s="65"/>
      <c r="D510" s="65"/>
      <c r="E510" s="65"/>
      <c r="F510" s="88"/>
      <c r="G510" s="65"/>
    </row>
    <row r="511" spans="1:7" ht="15" customHeight="1">
      <c r="A511" s="76"/>
      <c r="B511" s="65"/>
      <c r="C511" s="65"/>
      <c r="D511" s="65"/>
      <c r="E511" s="65"/>
      <c r="F511" s="88"/>
      <c r="G511" s="65"/>
    </row>
    <row r="512" spans="1:7" ht="15" customHeight="1">
      <c r="A512" s="76"/>
      <c r="B512" s="65"/>
      <c r="C512" s="65"/>
      <c r="D512" s="65"/>
      <c r="E512" s="65"/>
      <c r="F512" s="88"/>
      <c r="G512" s="65"/>
    </row>
    <row r="513" spans="1:7" ht="15" customHeight="1">
      <c r="A513" s="76"/>
      <c r="B513" s="65"/>
      <c r="C513" s="65"/>
      <c r="D513" s="65"/>
      <c r="E513" s="65"/>
      <c r="F513" s="88"/>
      <c r="G513" s="65"/>
    </row>
    <row r="514" spans="1:7" ht="15" customHeight="1">
      <c r="A514" s="76"/>
      <c r="B514" s="65"/>
      <c r="C514" s="65"/>
      <c r="D514" s="65"/>
      <c r="E514" s="65"/>
      <c r="F514" s="88"/>
      <c r="G514" s="65"/>
    </row>
    <row r="515" spans="1:7" ht="15" customHeight="1">
      <c r="A515" s="76"/>
      <c r="B515" s="65"/>
      <c r="C515" s="65"/>
      <c r="D515" s="65"/>
      <c r="E515" s="65"/>
      <c r="F515" s="88"/>
      <c r="G515" s="65"/>
    </row>
    <row r="516" spans="1:7" ht="15" customHeight="1">
      <c r="A516" s="76"/>
      <c r="B516" s="65"/>
      <c r="C516" s="65"/>
      <c r="D516" s="65"/>
      <c r="E516" s="65"/>
      <c r="F516" s="88"/>
      <c r="G516" s="65"/>
    </row>
    <row r="517" spans="1:7" ht="15" customHeight="1">
      <c r="A517" s="76"/>
      <c r="B517" s="65"/>
      <c r="C517" s="65"/>
      <c r="D517" s="65"/>
      <c r="E517" s="65"/>
      <c r="F517" s="88"/>
      <c r="G517" s="65"/>
    </row>
    <row r="518" spans="1:7" ht="15" customHeight="1">
      <c r="A518" s="76"/>
      <c r="B518" s="65"/>
      <c r="C518" s="65"/>
      <c r="D518" s="65"/>
      <c r="E518" s="65"/>
      <c r="F518" s="88"/>
      <c r="G518" s="65"/>
    </row>
    <row r="519" spans="1:7" ht="15" customHeight="1">
      <c r="A519" s="76"/>
      <c r="B519" s="65"/>
      <c r="C519" s="65"/>
      <c r="D519" s="65"/>
      <c r="E519" s="65"/>
      <c r="F519" s="88"/>
      <c r="G519" s="65"/>
    </row>
    <row r="520" spans="1:7" ht="15" customHeight="1">
      <c r="A520" s="76"/>
      <c r="B520" s="65"/>
      <c r="C520" s="65"/>
      <c r="D520" s="65"/>
      <c r="E520" s="65"/>
      <c r="F520" s="88"/>
      <c r="G520" s="65"/>
    </row>
    <row r="521" spans="1:7" ht="15" customHeight="1">
      <c r="A521" s="76"/>
      <c r="B521" s="65"/>
      <c r="C521" s="65"/>
      <c r="D521" s="65"/>
      <c r="E521" s="65"/>
      <c r="F521" s="88"/>
      <c r="G521" s="65"/>
    </row>
    <row r="522" spans="1:7" ht="15" customHeight="1">
      <c r="A522" s="76"/>
      <c r="B522" s="65"/>
      <c r="C522" s="65"/>
      <c r="D522" s="65"/>
      <c r="E522" s="65"/>
      <c r="F522" s="88"/>
      <c r="G522" s="65"/>
    </row>
    <row r="523" spans="1:7" ht="15" customHeight="1">
      <c r="A523" s="76"/>
      <c r="B523" s="65"/>
      <c r="C523" s="65"/>
      <c r="D523" s="65"/>
      <c r="E523" s="65"/>
      <c r="F523" s="88"/>
      <c r="G523" s="65"/>
    </row>
    <row r="524" spans="1:7" ht="15" customHeight="1">
      <c r="A524" s="76"/>
      <c r="B524" s="65"/>
      <c r="C524" s="65"/>
      <c r="D524" s="65"/>
      <c r="E524" s="65"/>
      <c r="F524" s="88"/>
      <c r="G524" s="65"/>
    </row>
    <row r="525" spans="1:7" ht="15" customHeight="1">
      <c r="A525" s="76"/>
      <c r="B525" s="65"/>
      <c r="C525" s="65"/>
      <c r="D525" s="65"/>
      <c r="E525" s="65"/>
      <c r="F525" s="88"/>
      <c r="G525" s="65"/>
    </row>
    <row r="526" spans="1:7" ht="15" customHeight="1">
      <c r="A526" s="76"/>
      <c r="B526" s="65"/>
      <c r="C526" s="65"/>
      <c r="D526" s="65"/>
      <c r="E526" s="65"/>
      <c r="F526" s="88"/>
      <c r="G526" s="65"/>
    </row>
    <row r="527" spans="1:7" ht="15" customHeight="1">
      <c r="A527" s="76"/>
      <c r="B527" s="65"/>
      <c r="C527" s="65"/>
      <c r="D527" s="65"/>
      <c r="E527" s="65"/>
      <c r="F527" s="88"/>
      <c r="G527" s="65"/>
    </row>
    <row r="528" spans="1:7" ht="15" customHeight="1">
      <c r="A528" s="76"/>
      <c r="B528" s="65"/>
      <c r="C528" s="65"/>
      <c r="D528" s="65"/>
      <c r="E528" s="65"/>
      <c r="F528" s="88"/>
      <c r="G528" s="65"/>
    </row>
    <row r="529" spans="1:7" ht="15" customHeight="1">
      <c r="A529" s="76"/>
      <c r="B529" s="65"/>
      <c r="C529" s="65"/>
      <c r="D529" s="65"/>
      <c r="E529" s="65"/>
      <c r="F529" s="88"/>
      <c r="G529" s="65"/>
    </row>
    <row r="530" spans="1:7" ht="15" customHeight="1">
      <c r="A530" s="76"/>
      <c r="B530" s="65"/>
      <c r="C530" s="65"/>
      <c r="D530" s="65"/>
      <c r="E530" s="65"/>
      <c r="F530" s="88"/>
      <c r="G530" s="65"/>
    </row>
    <row r="531" spans="1:7" ht="15" customHeight="1">
      <c r="A531" s="76"/>
      <c r="B531" s="65"/>
      <c r="C531" s="65"/>
      <c r="D531" s="65"/>
      <c r="E531" s="65"/>
      <c r="F531" s="88"/>
      <c r="G531" s="65"/>
    </row>
    <row r="532" spans="1:7" ht="15" customHeight="1">
      <c r="A532" s="76"/>
      <c r="B532" s="65"/>
      <c r="C532" s="65"/>
      <c r="D532" s="65"/>
      <c r="E532" s="65"/>
      <c r="F532" s="88"/>
      <c r="G532" s="65"/>
    </row>
    <row r="533" spans="1:7" ht="15" customHeight="1">
      <c r="A533" s="76"/>
      <c r="B533" s="65"/>
      <c r="C533" s="65"/>
      <c r="D533" s="65"/>
      <c r="E533" s="65"/>
      <c r="F533" s="88"/>
      <c r="G533" s="65"/>
    </row>
    <row r="534" spans="1:7" ht="15" customHeight="1">
      <c r="A534" s="76"/>
      <c r="B534" s="65"/>
      <c r="C534" s="65"/>
      <c r="D534" s="65"/>
      <c r="E534" s="65"/>
      <c r="F534" s="88"/>
      <c r="G534" s="65"/>
    </row>
    <row r="535" spans="1:7" ht="15" customHeight="1">
      <c r="A535" s="76"/>
      <c r="B535" s="65"/>
      <c r="C535" s="65"/>
      <c r="D535" s="65"/>
      <c r="E535" s="65"/>
      <c r="F535" s="88"/>
      <c r="G535" s="65"/>
    </row>
    <row r="536" spans="1:7" ht="15" customHeight="1">
      <c r="A536" s="76"/>
      <c r="B536" s="65"/>
      <c r="C536" s="65"/>
      <c r="D536" s="65"/>
      <c r="E536" s="65"/>
      <c r="F536" s="88"/>
      <c r="G536" s="65"/>
    </row>
    <row r="537" spans="1:7" ht="15" customHeight="1">
      <c r="A537" s="76"/>
      <c r="B537" s="65"/>
      <c r="C537" s="65"/>
      <c r="D537" s="65"/>
      <c r="E537" s="65"/>
      <c r="F537" s="88"/>
      <c r="G537" s="65"/>
    </row>
    <row r="538" spans="1:7" ht="15" customHeight="1">
      <c r="A538" s="76"/>
      <c r="B538" s="65"/>
      <c r="C538" s="65"/>
      <c r="D538" s="65"/>
      <c r="E538" s="65"/>
      <c r="F538" s="88"/>
      <c r="G538" s="65"/>
    </row>
    <row r="539" spans="1:7" ht="15" customHeight="1">
      <c r="A539" s="76"/>
      <c r="B539" s="65"/>
      <c r="C539" s="65"/>
      <c r="D539" s="65"/>
      <c r="E539" s="65"/>
      <c r="F539" s="88"/>
      <c r="G539" s="65"/>
    </row>
    <row r="540" spans="1:7" ht="15" customHeight="1">
      <c r="A540" s="76"/>
      <c r="B540" s="65"/>
      <c r="C540" s="65"/>
      <c r="D540" s="65"/>
      <c r="E540" s="65"/>
      <c r="F540" s="88"/>
      <c r="G540" s="65"/>
    </row>
    <row r="541" spans="1:7" ht="15" customHeight="1">
      <c r="A541" s="76"/>
      <c r="B541" s="65"/>
      <c r="C541" s="65"/>
      <c r="D541" s="65"/>
      <c r="E541" s="65"/>
      <c r="F541" s="88"/>
      <c r="G541" s="65"/>
    </row>
    <row r="542" spans="1:7" ht="15" customHeight="1">
      <c r="A542" s="76"/>
      <c r="B542" s="65"/>
      <c r="C542" s="65"/>
      <c r="D542" s="65"/>
      <c r="E542" s="65"/>
      <c r="F542" s="88"/>
      <c r="G542" s="65"/>
    </row>
    <row r="543" spans="1:7" ht="15" customHeight="1">
      <c r="A543" s="76"/>
      <c r="B543" s="65"/>
      <c r="C543" s="65"/>
      <c r="D543" s="65"/>
      <c r="E543" s="65"/>
      <c r="F543" s="88"/>
      <c r="G543" s="65"/>
    </row>
    <row r="544" spans="1:7" ht="15" customHeight="1">
      <c r="A544" s="76"/>
      <c r="B544" s="65"/>
      <c r="C544" s="65"/>
      <c r="D544" s="65"/>
      <c r="E544" s="65"/>
      <c r="F544" s="88"/>
      <c r="G544" s="65"/>
    </row>
    <row r="545" spans="1:7" ht="15" customHeight="1">
      <c r="A545" s="76"/>
      <c r="B545" s="65"/>
      <c r="C545" s="65"/>
      <c r="D545" s="65"/>
      <c r="E545" s="65"/>
      <c r="F545" s="88"/>
      <c r="G545" s="65"/>
    </row>
    <row r="546" spans="1:7" ht="15" customHeight="1">
      <c r="A546" s="76"/>
      <c r="B546" s="65"/>
      <c r="C546" s="65"/>
      <c r="D546" s="65"/>
      <c r="E546" s="65"/>
      <c r="F546" s="88"/>
      <c r="G546" s="65"/>
    </row>
    <row r="547" spans="1:7" ht="15" customHeight="1">
      <c r="A547" s="76"/>
      <c r="B547" s="65"/>
      <c r="C547" s="65"/>
      <c r="D547" s="65"/>
      <c r="E547" s="65"/>
      <c r="F547" s="88"/>
      <c r="G547" s="65"/>
    </row>
    <row r="548" spans="1:7" ht="15" customHeight="1">
      <c r="A548" s="76"/>
      <c r="B548" s="65"/>
      <c r="C548" s="65"/>
      <c r="D548" s="65"/>
      <c r="E548" s="65"/>
      <c r="F548" s="88"/>
      <c r="G548" s="65"/>
    </row>
    <row r="549" spans="1:7" ht="15" customHeight="1">
      <c r="A549" s="76"/>
      <c r="B549" s="65"/>
      <c r="C549" s="65"/>
      <c r="D549" s="65"/>
      <c r="E549" s="65"/>
      <c r="F549" s="88"/>
      <c r="G549" s="65"/>
    </row>
    <row r="550" spans="1:7" ht="15" customHeight="1">
      <c r="A550" s="76"/>
      <c r="B550" s="65"/>
      <c r="C550" s="65"/>
      <c r="D550" s="65"/>
      <c r="E550" s="65"/>
      <c r="F550" s="88"/>
      <c r="G550" s="65"/>
    </row>
    <row r="551" spans="1:7" ht="15" customHeight="1">
      <c r="A551" s="76"/>
      <c r="B551" s="65"/>
      <c r="C551" s="65"/>
      <c r="D551" s="65"/>
      <c r="E551" s="65"/>
      <c r="F551" s="88"/>
      <c r="G551" s="65"/>
    </row>
    <row r="552" spans="1:7" ht="15" customHeight="1">
      <c r="A552" s="76"/>
      <c r="B552" s="65"/>
      <c r="C552" s="65"/>
      <c r="D552" s="65"/>
      <c r="E552" s="65"/>
      <c r="F552" s="88"/>
      <c r="G552" s="65"/>
    </row>
    <row r="553" spans="1:7" ht="15" customHeight="1">
      <c r="A553" s="76"/>
      <c r="B553" s="65"/>
      <c r="C553" s="65"/>
      <c r="D553" s="65"/>
      <c r="E553" s="65"/>
      <c r="F553" s="88"/>
      <c r="G553" s="65"/>
    </row>
    <row r="554" spans="1:7" ht="15" customHeight="1">
      <c r="A554" s="76"/>
      <c r="B554" s="65"/>
      <c r="C554" s="65"/>
      <c r="D554" s="65"/>
      <c r="E554" s="65"/>
      <c r="F554" s="88"/>
      <c r="G554" s="65"/>
    </row>
    <row r="555" spans="1:7" ht="15" customHeight="1">
      <c r="A555" s="76"/>
      <c r="B555" s="65"/>
      <c r="C555" s="65"/>
      <c r="D555" s="65"/>
      <c r="E555" s="65"/>
      <c r="F555" s="88"/>
      <c r="G555" s="65"/>
    </row>
    <row r="556" spans="1:7" ht="15" customHeight="1">
      <c r="A556" s="76"/>
      <c r="B556" s="65"/>
      <c r="C556" s="65"/>
      <c r="D556" s="65"/>
      <c r="E556" s="65"/>
      <c r="F556" s="88"/>
      <c r="G556" s="65"/>
    </row>
    <row r="557" spans="1:7" ht="15" customHeight="1">
      <c r="A557" s="76"/>
      <c r="B557" s="65"/>
      <c r="C557" s="65"/>
      <c r="D557" s="65"/>
      <c r="E557" s="65"/>
      <c r="F557" s="88"/>
      <c r="G557" s="65"/>
    </row>
    <row r="558" spans="1:7" ht="15" customHeight="1">
      <c r="A558" s="76"/>
      <c r="B558" s="65"/>
      <c r="C558" s="65"/>
      <c r="D558" s="65"/>
      <c r="E558" s="65"/>
      <c r="F558" s="88"/>
      <c r="G558" s="65"/>
    </row>
    <row r="559" spans="1:7" ht="15" customHeight="1">
      <c r="A559" s="76"/>
      <c r="B559" s="65"/>
      <c r="C559" s="65"/>
      <c r="D559" s="65"/>
      <c r="E559" s="65"/>
      <c r="F559" s="88"/>
      <c r="G559" s="65"/>
    </row>
    <row r="560" spans="1:7" ht="15" customHeight="1">
      <c r="A560" s="76"/>
      <c r="B560" s="65"/>
      <c r="C560" s="65"/>
      <c r="D560" s="65"/>
      <c r="E560" s="65"/>
      <c r="F560" s="88"/>
      <c r="G560" s="65"/>
    </row>
    <row r="561" spans="1:7" ht="15" customHeight="1">
      <c r="A561" s="76"/>
      <c r="B561" s="65"/>
      <c r="C561" s="65"/>
      <c r="D561" s="65"/>
      <c r="E561" s="65"/>
      <c r="F561" s="88"/>
      <c r="G561" s="65"/>
    </row>
    <row r="562" spans="1:7" ht="15" customHeight="1">
      <c r="A562" s="76"/>
      <c r="B562" s="65"/>
      <c r="C562" s="65"/>
      <c r="D562" s="65"/>
      <c r="E562" s="65"/>
      <c r="F562" s="88"/>
      <c r="G562" s="65"/>
    </row>
    <row r="563" spans="1:7" ht="15" customHeight="1">
      <c r="A563" s="76"/>
      <c r="B563" s="65"/>
      <c r="C563" s="65"/>
      <c r="D563" s="65"/>
      <c r="E563" s="65"/>
      <c r="F563" s="88"/>
      <c r="G563" s="65"/>
    </row>
    <row r="564" spans="1:7" ht="15" customHeight="1">
      <c r="A564" s="76"/>
      <c r="B564" s="65"/>
      <c r="C564" s="65"/>
      <c r="D564" s="65"/>
      <c r="E564" s="65"/>
      <c r="F564" s="88"/>
      <c r="G564" s="65"/>
    </row>
    <row r="565" spans="1:7" ht="15" customHeight="1">
      <c r="A565" s="76"/>
      <c r="B565" s="65"/>
      <c r="C565" s="65"/>
      <c r="D565" s="65"/>
      <c r="E565" s="65"/>
      <c r="F565" s="88"/>
      <c r="G565" s="65"/>
    </row>
    <row r="566" spans="1:7" ht="15" customHeight="1">
      <c r="A566" s="76"/>
      <c r="B566" s="65"/>
      <c r="C566" s="65"/>
      <c r="D566" s="65"/>
      <c r="E566" s="65"/>
      <c r="F566" s="88"/>
      <c r="G566" s="65"/>
    </row>
    <row r="567" spans="1:7" ht="15" customHeight="1">
      <c r="A567" s="76"/>
      <c r="B567" s="65"/>
      <c r="C567" s="65"/>
      <c r="D567" s="65"/>
      <c r="E567" s="65"/>
      <c r="F567" s="88"/>
      <c r="G567" s="65"/>
    </row>
    <row r="568" spans="1:7" ht="15" customHeight="1">
      <c r="A568" s="76"/>
      <c r="B568" s="65"/>
      <c r="C568" s="65"/>
      <c r="D568" s="65"/>
      <c r="E568" s="65"/>
      <c r="F568" s="88"/>
      <c r="G568" s="65"/>
    </row>
    <row r="569" spans="1:7" ht="15" customHeight="1">
      <c r="A569" s="76"/>
      <c r="B569" s="65"/>
      <c r="C569" s="65"/>
      <c r="D569" s="65"/>
      <c r="E569" s="65"/>
      <c r="F569" s="88"/>
      <c r="G569" s="65"/>
    </row>
    <row r="570" spans="1:7" ht="15" customHeight="1">
      <c r="A570" s="76"/>
      <c r="B570" s="65"/>
      <c r="C570" s="65"/>
      <c r="D570" s="65"/>
      <c r="E570" s="65"/>
      <c r="F570" s="88"/>
      <c r="G570" s="65"/>
    </row>
    <row r="571" spans="1:7" ht="15" customHeight="1">
      <c r="A571" s="76"/>
      <c r="B571" s="65"/>
      <c r="C571" s="65"/>
      <c r="D571" s="65"/>
      <c r="E571" s="65"/>
      <c r="F571" s="88"/>
      <c r="G571" s="65"/>
    </row>
    <row r="572" spans="1:7" ht="15" customHeight="1">
      <c r="A572" s="76"/>
      <c r="B572" s="65"/>
      <c r="C572" s="65"/>
      <c r="D572" s="65"/>
      <c r="E572" s="65"/>
      <c r="F572" s="88"/>
      <c r="G572" s="65"/>
    </row>
    <row r="573" spans="1:7" ht="15" customHeight="1">
      <c r="A573" s="76"/>
      <c r="B573" s="65"/>
      <c r="C573" s="65"/>
      <c r="D573" s="65"/>
      <c r="E573" s="65"/>
      <c r="F573" s="88"/>
      <c r="G573" s="65"/>
    </row>
    <row r="574" spans="1:7" ht="15" customHeight="1">
      <c r="A574" s="76"/>
      <c r="B574" s="65"/>
      <c r="C574" s="65"/>
      <c r="D574" s="65"/>
      <c r="E574" s="65"/>
      <c r="F574" s="88"/>
      <c r="G574" s="65"/>
    </row>
    <row r="575" spans="1:7" ht="15" customHeight="1">
      <c r="A575" s="76"/>
      <c r="B575" s="65"/>
      <c r="C575" s="65"/>
      <c r="D575" s="65"/>
      <c r="E575" s="65"/>
      <c r="F575" s="88"/>
      <c r="G575" s="65"/>
    </row>
    <row r="576" spans="1:7" ht="15" customHeight="1">
      <c r="A576" s="76"/>
      <c r="B576" s="65"/>
      <c r="C576" s="65"/>
      <c r="D576" s="65"/>
      <c r="E576" s="65"/>
      <c r="F576" s="88"/>
      <c r="G576" s="65"/>
    </row>
    <row r="577" spans="1:7" ht="15" customHeight="1">
      <c r="A577" s="76"/>
      <c r="B577" s="65"/>
      <c r="C577" s="65"/>
      <c r="D577" s="65"/>
      <c r="E577" s="65"/>
      <c r="F577" s="88"/>
      <c r="G577" s="65"/>
    </row>
    <row r="578" spans="1:7" ht="15" customHeight="1">
      <c r="A578" s="76"/>
      <c r="B578" s="65"/>
      <c r="C578" s="65"/>
      <c r="D578" s="65"/>
      <c r="E578" s="65"/>
      <c r="F578" s="88"/>
      <c r="G578" s="65"/>
    </row>
    <row r="579" spans="1:7" ht="15" customHeight="1">
      <c r="A579" s="76"/>
      <c r="B579" s="65"/>
      <c r="C579" s="65"/>
      <c r="D579" s="65"/>
      <c r="E579" s="65"/>
      <c r="F579" s="88"/>
      <c r="G579" s="65"/>
    </row>
    <row r="580" spans="1:7" ht="15" customHeight="1">
      <c r="A580" s="76"/>
      <c r="B580" s="65"/>
      <c r="C580" s="65"/>
      <c r="D580" s="65"/>
      <c r="E580" s="65"/>
      <c r="F580" s="88"/>
      <c r="G580" s="65"/>
    </row>
    <row r="581" spans="1:7" ht="15" customHeight="1">
      <c r="A581" s="76"/>
      <c r="B581" s="65"/>
      <c r="C581" s="65"/>
      <c r="D581" s="65"/>
      <c r="E581" s="65"/>
      <c r="F581" s="88"/>
      <c r="G581" s="65"/>
    </row>
    <row r="582" spans="1:7" ht="15" customHeight="1">
      <c r="A582" s="76"/>
      <c r="B582" s="65"/>
      <c r="C582" s="65"/>
      <c r="D582" s="65"/>
      <c r="E582" s="65"/>
      <c r="F582" s="88"/>
      <c r="G582" s="65"/>
    </row>
    <row r="583" spans="1:7" ht="15" customHeight="1">
      <c r="A583" s="76"/>
      <c r="B583" s="65"/>
      <c r="C583" s="65"/>
      <c r="D583" s="65"/>
      <c r="E583" s="65"/>
      <c r="F583" s="88"/>
      <c r="G583" s="65"/>
    </row>
    <row r="584" spans="1:7" ht="15" customHeight="1">
      <c r="A584" s="76"/>
      <c r="B584" s="65"/>
      <c r="C584" s="65"/>
      <c r="D584" s="65"/>
      <c r="E584" s="65"/>
      <c r="F584" s="88"/>
      <c r="G584" s="65"/>
    </row>
    <row r="585" spans="1:7" ht="15" customHeight="1">
      <c r="A585" s="76"/>
      <c r="B585" s="65"/>
      <c r="C585" s="65"/>
      <c r="D585" s="65"/>
      <c r="E585" s="65"/>
      <c r="F585" s="88"/>
      <c r="G585" s="65"/>
    </row>
    <row r="586" spans="1:7" ht="15" customHeight="1">
      <c r="A586" s="76"/>
      <c r="B586" s="65"/>
      <c r="C586" s="65"/>
      <c r="D586" s="65"/>
      <c r="E586" s="65"/>
      <c r="F586" s="88"/>
      <c r="G586" s="65"/>
    </row>
    <row r="587" spans="1:7" ht="15" customHeight="1">
      <c r="A587" s="76"/>
      <c r="B587" s="65"/>
      <c r="C587" s="65"/>
      <c r="D587" s="65"/>
      <c r="E587" s="65"/>
      <c r="F587" s="88"/>
      <c r="G587" s="65"/>
    </row>
    <row r="588" spans="1:7" ht="15" customHeight="1">
      <c r="A588" s="76"/>
      <c r="B588" s="65"/>
      <c r="C588" s="65"/>
      <c r="D588" s="65"/>
      <c r="E588" s="65"/>
      <c r="F588" s="88"/>
      <c r="G588" s="65"/>
    </row>
    <row r="589" spans="1:7" ht="15" customHeight="1">
      <c r="A589" s="76"/>
      <c r="B589" s="65"/>
      <c r="C589" s="65"/>
      <c r="D589" s="65"/>
      <c r="E589" s="65"/>
      <c r="F589" s="88"/>
      <c r="G589" s="65"/>
    </row>
    <row r="590" spans="1:7" ht="15" customHeight="1">
      <c r="A590" s="76"/>
      <c r="B590" s="65"/>
      <c r="C590" s="65"/>
      <c r="D590" s="65"/>
      <c r="E590" s="65"/>
      <c r="F590" s="88"/>
      <c r="G590" s="65"/>
    </row>
    <row r="591" spans="1:7" ht="15" customHeight="1">
      <c r="A591" s="76"/>
      <c r="B591" s="65"/>
      <c r="C591" s="65"/>
      <c r="D591" s="65"/>
      <c r="E591" s="65"/>
      <c r="F591" s="88"/>
      <c r="G591" s="65"/>
    </row>
    <row r="592" spans="1:7" ht="15" customHeight="1">
      <c r="A592" s="76"/>
      <c r="B592" s="65"/>
      <c r="C592" s="65"/>
      <c r="D592" s="65"/>
      <c r="E592" s="65"/>
      <c r="F592" s="88"/>
      <c r="G592" s="65"/>
    </row>
    <row r="593" spans="1:7" ht="15" customHeight="1">
      <c r="A593" s="76"/>
      <c r="B593" s="65"/>
      <c r="C593" s="65"/>
      <c r="D593" s="65"/>
      <c r="E593" s="65"/>
      <c r="F593" s="88"/>
      <c r="G593" s="65"/>
    </row>
    <row r="594" spans="1:7" ht="15" customHeight="1">
      <c r="A594" s="76"/>
      <c r="B594" s="65"/>
      <c r="C594" s="65"/>
      <c r="D594" s="65"/>
      <c r="E594" s="65"/>
      <c r="F594" s="88"/>
      <c r="G594" s="65"/>
    </row>
    <row r="595" spans="1:7" ht="15" customHeight="1">
      <c r="A595" s="76"/>
      <c r="B595" s="65"/>
      <c r="C595" s="65"/>
      <c r="D595" s="65"/>
      <c r="E595" s="65"/>
      <c r="F595" s="88"/>
      <c r="G595" s="65"/>
    </row>
    <row r="596" spans="1:7" ht="15" customHeight="1">
      <c r="A596" s="76"/>
      <c r="B596" s="65"/>
      <c r="C596" s="65"/>
      <c r="D596" s="65"/>
      <c r="E596" s="65"/>
      <c r="F596" s="88"/>
      <c r="G596" s="65"/>
    </row>
    <row r="597" spans="1:7" ht="15" customHeight="1">
      <c r="A597" s="76"/>
      <c r="B597" s="65"/>
      <c r="C597" s="65"/>
      <c r="D597" s="65"/>
      <c r="E597" s="65"/>
      <c r="F597" s="88"/>
      <c r="G597" s="65"/>
    </row>
    <row r="598" spans="1:7" ht="15" customHeight="1">
      <c r="A598" s="76"/>
      <c r="B598" s="65"/>
      <c r="C598" s="65"/>
      <c r="D598" s="65"/>
      <c r="E598" s="65"/>
      <c r="F598" s="88"/>
      <c r="G598" s="65"/>
    </row>
    <row r="599" spans="1:7" ht="15" customHeight="1">
      <c r="A599" s="76"/>
      <c r="B599" s="65"/>
      <c r="C599" s="65"/>
      <c r="D599" s="65"/>
      <c r="E599" s="65"/>
      <c r="F599" s="88"/>
      <c r="G599" s="65"/>
    </row>
    <row r="600" spans="1:7" ht="15" customHeight="1">
      <c r="A600" s="76"/>
      <c r="B600" s="65"/>
      <c r="C600" s="65"/>
      <c r="D600" s="65"/>
      <c r="E600" s="65"/>
      <c r="F600" s="88"/>
      <c r="G600" s="65"/>
    </row>
    <row r="601" spans="1:7" ht="15" customHeight="1">
      <c r="A601" s="76"/>
      <c r="B601" s="65"/>
      <c r="C601" s="65"/>
      <c r="D601" s="65"/>
      <c r="E601" s="65"/>
      <c r="F601" s="88"/>
      <c r="G601" s="65"/>
    </row>
    <row r="602" spans="1:7" ht="15" customHeight="1">
      <c r="A602" s="76"/>
      <c r="B602" s="65"/>
      <c r="C602" s="65"/>
      <c r="D602" s="65"/>
      <c r="E602" s="65"/>
      <c r="F602" s="88"/>
      <c r="G602" s="65"/>
    </row>
    <row r="603" spans="1:7" ht="15" customHeight="1">
      <c r="A603" s="76"/>
      <c r="B603" s="65"/>
      <c r="C603" s="65"/>
      <c r="D603" s="65"/>
      <c r="E603" s="65"/>
      <c r="F603" s="88"/>
      <c r="G603" s="65"/>
    </row>
    <row r="604" spans="1:7" ht="15" customHeight="1">
      <c r="A604" s="76"/>
      <c r="B604" s="65"/>
      <c r="C604" s="65"/>
      <c r="D604" s="65"/>
      <c r="E604" s="65"/>
      <c r="F604" s="88"/>
      <c r="G604" s="65"/>
    </row>
    <row r="605" spans="1:7" ht="15" customHeight="1">
      <c r="A605" s="76"/>
      <c r="B605" s="65"/>
      <c r="C605" s="65"/>
      <c r="D605" s="65"/>
      <c r="E605" s="65"/>
      <c r="F605" s="88"/>
      <c r="G605" s="65"/>
    </row>
    <row r="606" spans="1:7" ht="15" customHeight="1">
      <c r="A606" s="76"/>
      <c r="B606" s="65"/>
      <c r="C606" s="65"/>
      <c r="D606" s="65"/>
      <c r="E606" s="65"/>
      <c r="F606" s="88"/>
      <c r="G606" s="65"/>
    </row>
    <row r="607" spans="1:7" ht="15" customHeight="1">
      <c r="A607" s="76"/>
      <c r="B607" s="65"/>
      <c r="C607" s="65"/>
      <c r="D607" s="65"/>
      <c r="E607" s="65"/>
      <c r="F607" s="88"/>
      <c r="G607" s="65"/>
    </row>
    <row r="608" spans="1:7" ht="15" customHeight="1">
      <c r="A608" s="76"/>
      <c r="B608" s="65"/>
      <c r="C608" s="65"/>
      <c r="D608" s="65"/>
      <c r="E608" s="65"/>
      <c r="F608" s="88"/>
      <c r="G608" s="65"/>
    </row>
    <row r="609" spans="1:7" ht="15" customHeight="1">
      <c r="A609" s="76"/>
      <c r="B609" s="65"/>
      <c r="C609" s="65"/>
      <c r="D609" s="65"/>
      <c r="E609" s="65"/>
      <c r="F609" s="88"/>
      <c r="G609" s="65"/>
    </row>
    <row r="610" spans="1:7" ht="15" customHeight="1">
      <c r="A610" s="76"/>
      <c r="B610" s="65"/>
      <c r="C610" s="65"/>
      <c r="D610" s="65"/>
      <c r="E610" s="65"/>
      <c r="F610" s="88"/>
      <c r="G610" s="65"/>
    </row>
    <row r="611" spans="1:7" ht="15" customHeight="1">
      <c r="A611" s="76"/>
      <c r="B611" s="65"/>
      <c r="C611" s="65"/>
      <c r="D611" s="65"/>
      <c r="E611" s="65"/>
      <c r="F611" s="88"/>
      <c r="G611" s="65"/>
    </row>
    <row r="612" spans="1:7" ht="15" customHeight="1">
      <c r="A612" s="76"/>
      <c r="B612" s="65"/>
      <c r="C612" s="65"/>
      <c r="D612" s="65"/>
      <c r="E612" s="65"/>
      <c r="F612" s="88"/>
      <c r="G612" s="65"/>
    </row>
    <row r="613" spans="1:7" ht="15" customHeight="1">
      <c r="A613" s="76"/>
      <c r="B613" s="65"/>
      <c r="C613" s="65"/>
      <c r="D613" s="65"/>
      <c r="E613" s="65"/>
      <c r="F613" s="88"/>
      <c r="G613" s="65"/>
    </row>
    <row r="614" spans="1:7" ht="15" customHeight="1">
      <c r="A614" s="76"/>
      <c r="B614" s="65"/>
      <c r="C614" s="65"/>
      <c r="D614" s="65"/>
      <c r="E614" s="65"/>
      <c r="F614" s="88"/>
      <c r="G614" s="65"/>
    </row>
    <row r="615" spans="1:7" ht="15" customHeight="1">
      <c r="A615" s="76"/>
      <c r="B615" s="65"/>
      <c r="C615" s="65"/>
      <c r="D615" s="65"/>
      <c r="E615" s="65"/>
      <c r="F615" s="88"/>
      <c r="G615" s="65"/>
    </row>
    <row r="616" spans="1:7" ht="15" customHeight="1">
      <c r="A616" s="76"/>
      <c r="B616" s="65"/>
      <c r="C616" s="65"/>
      <c r="D616" s="65"/>
      <c r="E616" s="65"/>
      <c r="F616" s="88"/>
      <c r="G616" s="65"/>
    </row>
    <row r="617" spans="1:7" ht="15" customHeight="1">
      <c r="A617" s="76"/>
      <c r="B617" s="65"/>
      <c r="C617" s="65"/>
      <c r="D617" s="65"/>
      <c r="E617" s="65"/>
      <c r="F617" s="88"/>
      <c r="G617" s="65"/>
    </row>
    <row r="618" spans="1:7" ht="15" customHeight="1">
      <c r="A618" s="76"/>
      <c r="B618" s="65"/>
      <c r="C618" s="65"/>
      <c r="D618" s="65"/>
      <c r="E618" s="65"/>
      <c r="F618" s="88"/>
      <c r="G618" s="65"/>
    </row>
    <row r="619" spans="1:7" ht="15" customHeight="1">
      <c r="A619" s="76"/>
      <c r="B619" s="65"/>
      <c r="C619" s="65"/>
      <c r="D619" s="65"/>
      <c r="E619" s="65"/>
      <c r="F619" s="88"/>
      <c r="G619" s="65"/>
    </row>
    <row r="620" spans="1:7" ht="15" customHeight="1">
      <c r="A620" s="76"/>
      <c r="B620" s="65"/>
      <c r="C620" s="65"/>
      <c r="D620" s="65"/>
      <c r="E620" s="65"/>
      <c r="F620" s="88"/>
      <c r="G620" s="65"/>
    </row>
    <row r="621" spans="1:7" ht="15" customHeight="1">
      <c r="A621" s="76"/>
      <c r="B621" s="65"/>
      <c r="C621" s="65"/>
      <c r="D621" s="65"/>
      <c r="E621" s="65"/>
      <c r="F621" s="88"/>
      <c r="G621" s="65"/>
    </row>
    <row r="622" spans="1:7" ht="15" customHeight="1">
      <c r="A622" s="76"/>
      <c r="B622" s="65"/>
      <c r="C622" s="65"/>
      <c r="D622" s="65"/>
      <c r="E622" s="65"/>
      <c r="F622" s="88"/>
      <c r="G622" s="65"/>
    </row>
    <row r="623" spans="1:7" ht="15" customHeight="1">
      <c r="A623" s="76"/>
      <c r="B623" s="65"/>
      <c r="C623" s="65"/>
      <c r="D623" s="65"/>
      <c r="E623" s="65"/>
      <c r="F623" s="88"/>
      <c r="G623" s="65"/>
    </row>
    <row r="624" spans="1:7" ht="15" customHeight="1">
      <c r="A624" s="76"/>
      <c r="B624" s="65"/>
      <c r="C624" s="65"/>
      <c r="D624" s="65"/>
      <c r="E624" s="65"/>
      <c r="F624" s="88"/>
      <c r="G624" s="65"/>
    </row>
    <row r="625" spans="1:7" ht="15" customHeight="1">
      <c r="A625" s="76"/>
      <c r="B625" s="65"/>
      <c r="C625" s="65"/>
      <c r="D625" s="65"/>
      <c r="E625" s="65"/>
      <c r="F625" s="88"/>
      <c r="G625" s="65"/>
    </row>
    <row r="626" spans="1:7" ht="15" customHeight="1">
      <c r="A626" s="76"/>
      <c r="B626" s="65"/>
      <c r="C626" s="65"/>
      <c r="D626" s="65"/>
      <c r="E626" s="65"/>
      <c r="F626" s="88"/>
      <c r="G626" s="65"/>
    </row>
    <row r="627" spans="1:7" ht="15" customHeight="1">
      <c r="A627" s="76"/>
      <c r="B627" s="65"/>
      <c r="C627" s="65"/>
      <c r="D627" s="65"/>
      <c r="E627" s="65"/>
      <c r="F627" s="88"/>
      <c r="G627" s="65"/>
    </row>
    <row r="628" spans="1:7" ht="15" customHeight="1">
      <c r="A628" s="76"/>
      <c r="B628" s="65"/>
      <c r="C628" s="65"/>
      <c r="D628" s="65"/>
      <c r="E628" s="65"/>
      <c r="F628" s="88"/>
      <c r="G628" s="65"/>
    </row>
    <row r="629" spans="1:7" ht="15" customHeight="1">
      <c r="A629" s="76"/>
      <c r="B629" s="65"/>
      <c r="C629" s="65"/>
      <c r="D629" s="65"/>
      <c r="E629" s="65"/>
      <c r="F629" s="88"/>
      <c r="G629" s="65"/>
    </row>
    <row r="630" spans="1:7" ht="15" customHeight="1">
      <c r="A630" s="76"/>
      <c r="B630" s="65"/>
      <c r="C630" s="65"/>
      <c r="D630" s="65"/>
      <c r="E630" s="65"/>
      <c r="F630" s="88"/>
      <c r="G630" s="65"/>
    </row>
    <row r="631" spans="1:7" ht="15" customHeight="1">
      <c r="A631" s="76"/>
      <c r="B631" s="65"/>
      <c r="C631" s="65"/>
      <c r="D631" s="65"/>
      <c r="E631" s="65"/>
      <c r="F631" s="88"/>
      <c r="G631" s="65"/>
    </row>
    <row r="632" spans="1:7" ht="15" customHeight="1">
      <c r="A632" s="76"/>
      <c r="B632" s="65"/>
      <c r="C632" s="65"/>
      <c r="D632" s="65"/>
      <c r="E632" s="65"/>
      <c r="F632" s="88"/>
      <c r="G632" s="65"/>
    </row>
    <row r="633" spans="1:7" ht="15" customHeight="1">
      <c r="A633" s="76"/>
      <c r="B633" s="65"/>
      <c r="C633" s="65"/>
      <c r="D633" s="65"/>
      <c r="E633" s="65"/>
      <c r="F633" s="88"/>
      <c r="G633" s="65"/>
    </row>
    <row r="634" spans="1:7" ht="15" customHeight="1">
      <c r="A634" s="76"/>
      <c r="B634" s="65"/>
      <c r="C634" s="65"/>
      <c r="D634" s="65"/>
      <c r="E634" s="65"/>
      <c r="F634" s="88"/>
      <c r="G634" s="65"/>
    </row>
    <row r="635" spans="1:7" ht="15" customHeight="1">
      <c r="A635" s="76"/>
      <c r="B635" s="65"/>
      <c r="C635" s="65"/>
      <c r="D635" s="65"/>
      <c r="E635" s="65"/>
      <c r="F635" s="88"/>
      <c r="G635" s="65"/>
    </row>
    <row r="636" spans="1:7" ht="15" customHeight="1">
      <c r="A636" s="76"/>
      <c r="B636" s="65"/>
      <c r="C636" s="65"/>
      <c r="D636" s="65"/>
      <c r="E636" s="65"/>
      <c r="F636" s="88"/>
      <c r="G636" s="65"/>
    </row>
    <row r="637" spans="1:7" ht="15" customHeight="1">
      <c r="A637" s="76"/>
      <c r="B637" s="65"/>
      <c r="C637" s="65"/>
      <c r="D637" s="65"/>
      <c r="E637" s="65"/>
      <c r="F637" s="88"/>
      <c r="G637" s="65"/>
    </row>
    <row r="638" spans="1:7" ht="15" customHeight="1">
      <c r="A638" s="76"/>
      <c r="B638" s="65"/>
      <c r="C638" s="65"/>
      <c r="D638" s="65"/>
      <c r="E638" s="65"/>
      <c r="F638" s="88"/>
      <c r="G638" s="65"/>
    </row>
    <row r="639" spans="1:7" ht="15" customHeight="1">
      <c r="A639" s="76"/>
      <c r="B639" s="65"/>
      <c r="C639" s="65"/>
      <c r="D639" s="65"/>
      <c r="E639" s="65"/>
      <c r="F639" s="88"/>
      <c r="G639" s="65"/>
    </row>
    <row r="640" spans="1:7" ht="15" customHeight="1">
      <c r="A640" s="76"/>
      <c r="B640" s="65"/>
      <c r="C640" s="65"/>
      <c r="D640" s="65"/>
      <c r="E640" s="65"/>
      <c r="F640" s="88"/>
      <c r="G640" s="65"/>
    </row>
    <row r="641" spans="1:7" ht="15" customHeight="1">
      <c r="A641" s="76"/>
      <c r="B641" s="65"/>
      <c r="C641" s="65"/>
      <c r="D641" s="65"/>
      <c r="E641" s="65"/>
      <c r="F641" s="88"/>
      <c r="G641" s="65"/>
    </row>
    <row r="642" spans="1:7" ht="15" customHeight="1">
      <c r="A642" s="76"/>
      <c r="B642" s="65"/>
      <c r="C642" s="65"/>
      <c r="D642" s="65"/>
      <c r="E642" s="65"/>
      <c r="F642" s="88"/>
      <c r="G642" s="65"/>
    </row>
    <row r="643" spans="1:7" ht="15" customHeight="1">
      <c r="A643" s="76"/>
      <c r="B643" s="65"/>
      <c r="C643" s="65"/>
      <c r="D643" s="65"/>
      <c r="E643" s="65"/>
      <c r="F643" s="88"/>
      <c r="G643" s="65"/>
    </row>
    <row r="644" spans="1:7" ht="15" customHeight="1">
      <c r="A644" s="76"/>
      <c r="B644" s="65"/>
      <c r="C644" s="65"/>
      <c r="D644" s="65"/>
      <c r="E644" s="65"/>
      <c r="F644" s="88"/>
      <c r="G644" s="65"/>
    </row>
    <row r="645" spans="1:7" ht="15" customHeight="1">
      <c r="A645" s="76"/>
      <c r="B645" s="65"/>
      <c r="C645" s="65"/>
      <c r="D645" s="65"/>
      <c r="E645" s="65"/>
      <c r="F645" s="88"/>
      <c r="G645" s="65"/>
    </row>
    <row r="646" spans="1:7" ht="15" customHeight="1">
      <c r="A646" s="76"/>
      <c r="B646" s="65"/>
      <c r="C646" s="65"/>
      <c r="D646" s="65"/>
      <c r="E646" s="65"/>
      <c r="F646" s="88"/>
      <c r="G646" s="65"/>
    </row>
    <row r="647" spans="1:7" ht="15" customHeight="1">
      <c r="A647" s="76"/>
      <c r="B647" s="65"/>
      <c r="C647" s="65"/>
      <c r="D647" s="65"/>
      <c r="E647" s="65"/>
      <c r="F647" s="88"/>
      <c r="G647" s="65"/>
    </row>
    <row r="648" spans="1:7" ht="15" customHeight="1">
      <c r="A648" s="76"/>
      <c r="B648" s="65"/>
      <c r="C648" s="65"/>
      <c r="D648" s="65"/>
      <c r="E648" s="65"/>
      <c r="F648" s="88"/>
      <c r="G648" s="65"/>
    </row>
    <row r="649" spans="1:7" ht="15" customHeight="1">
      <c r="A649" s="76"/>
      <c r="B649" s="65"/>
      <c r="C649" s="65"/>
      <c r="D649" s="65"/>
      <c r="E649" s="65"/>
      <c r="F649" s="88"/>
      <c r="G649" s="65"/>
    </row>
    <row r="650" spans="1:7" ht="15" customHeight="1">
      <c r="A650" s="76"/>
      <c r="B650" s="65"/>
      <c r="C650" s="65"/>
      <c r="D650" s="65"/>
      <c r="E650" s="65"/>
      <c r="F650" s="88"/>
      <c r="G650" s="65"/>
    </row>
    <row r="651" spans="1:7" ht="15" customHeight="1">
      <c r="A651" s="76"/>
      <c r="B651" s="65"/>
      <c r="C651" s="65"/>
      <c r="D651" s="65"/>
      <c r="E651" s="65"/>
      <c r="F651" s="88"/>
      <c r="G651" s="65"/>
    </row>
    <row r="652" spans="1:7" ht="15" customHeight="1">
      <c r="A652" s="76"/>
      <c r="B652" s="65"/>
      <c r="C652" s="65"/>
      <c r="D652" s="65"/>
      <c r="E652" s="65"/>
      <c r="F652" s="88"/>
      <c r="G652" s="65"/>
    </row>
    <row r="653" spans="1:7" ht="15" customHeight="1">
      <c r="A653" s="76"/>
      <c r="B653" s="65"/>
      <c r="C653" s="65"/>
      <c r="D653" s="65"/>
      <c r="E653" s="65"/>
      <c r="F653" s="88"/>
      <c r="G653" s="65"/>
    </row>
    <row r="654" spans="1:7" ht="15" customHeight="1">
      <c r="A654" s="76"/>
      <c r="B654" s="65"/>
      <c r="C654" s="65"/>
      <c r="D654" s="65"/>
      <c r="E654" s="65"/>
      <c r="F654" s="88"/>
      <c r="G654" s="65"/>
    </row>
    <row r="655" spans="1:7" ht="15" customHeight="1">
      <c r="A655" s="76"/>
      <c r="B655" s="65"/>
      <c r="C655" s="65"/>
      <c r="D655" s="65"/>
      <c r="E655" s="65"/>
      <c r="F655" s="88"/>
      <c r="G655" s="65"/>
    </row>
    <row r="656" spans="1:7" ht="15" customHeight="1">
      <c r="A656" s="76"/>
      <c r="B656" s="65"/>
      <c r="C656" s="65"/>
      <c r="D656" s="65"/>
      <c r="E656" s="65"/>
      <c r="F656" s="88"/>
      <c r="G656" s="65"/>
    </row>
    <row r="657" spans="1:7" ht="15" customHeight="1">
      <c r="A657" s="76"/>
      <c r="B657" s="65"/>
      <c r="C657" s="65"/>
      <c r="D657" s="65"/>
      <c r="E657" s="65"/>
      <c r="F657" s="88"/>
      <c r="G657" s="65"/>
    </row>
    <row r="658" spans="1:7" ht="15" customHeight="1">
      <c r="A658" s="76"/>
      <c r="B658" s="65"/>
      <c r="C658" s="65"/>
      <c r="D658" s="65"/>
      <c r="E658" s="65"/>
      <c r="F658" s="88"/>
      <c r="G658" s="65"/>
    </row>
    <row r="659" spans="1:7" ht="15" customHeight="1">
      <c r="A659" s="76"/>
      <c r="B659" s="65"/>
      <c r="C659" s="65"/>
      <c r="D659" s="65"/>
      <c r="E659" s="65"/>
      <c r="F659" s="88"/>
      <c r="G659" s="65"/>
    </row>
    <row r="660" spans="1:7" ht="15" customHeight="1">
      <c r="A660" s="76"/>
      <c r="B660" s="65"/>
      <c r="C660" s="65"/>
      <c r="D660" s="65"/>
      <c r="E660" s="65"/>
      <c r="F660" s="88"/>
      <c r="G660" s="65"/>
    </row>
    <row r="661" spans="1:7" ht="15" customHeight="1">
      <c r="A661" s="76"/>
      <c r="B661" s="65"/>
      <c r="C661" s="65"/>
      <c r="D661" s="65"/>
      <c r="E661" s="65"/>
      <c r="F661" s="88"/>
      <c r="G661" s="65"/>
    </row>
    <row r="662" spans="1:7" ht="15" customHeight="1">
      <c r="A662" s="76"/>
      <c r="B662" s="65"/>
      <c r="C662" s="65"/>
      <c r="D662" s="65"/>
      <c r="E662" s="65"/>
      <c r="F662" s="88"/>
      <c r="G662" s="65"/>
    </row>
    <row r="663" spans="1:7" ht="15" customHeight="1">
      <c r="A663" s="76"/>
      <c r="B663" s="65"/>
      <c r="C663" s="65"/>
      <c r="D663" s="65"/>
      <c r="E663" s="65"/>
      <c r="F663" s="88"/>
      <c r="G663" s="65"/>
    </row>
    <row r="664" spans="1:7" ht="15" customHeight="1">
      <c r="A664" s="76"/>
      <c r="B664" s="65"/>
      <c r="C664" s="65"/>
      <c r="D664" s="65"/>
      <c r="E664" s="65"/>
      <c r="F664" s="88"/>
      <c r="G664" s="65"/>
    </row>
    <row r="665" spans="1:7" ht="15" customHeight="1">
      <c r="A665" s="76"/>
      <c r="B665" s="65"/>
      <c r="C665" s="65"/>
      <c r="D665" s="65"/>
      <c r="E665" s="65"/>
      <c r="F665" s="88"/>
      <c r="G665" s="65"/>
    </row>
    <row r="666" spans="1:7" ht="15" customHeight="1">
      <c r="A666" s="76"/>
      <c r="B666" s="65"/>
      <c r="C666" s="65"/>
      <c r="D666" s="65"/>
      <c r="E666" s="65"/>
      <c r="F666" s="88"/>
      <c r="G666" s="65"/>
    </row>
    <row r="667" spans="1:7" ht="15" customHeight="1">
      <c r="A667" s="76"/>
      <c r="B667" s="65"/>
      <c r="C667" s="65"/>
      <c r="D667" s="65"/>
      <c r="E667" s="65"/>
      <c r="F667" s="88"/>
      <c r="G667" s="65"/>
    </row>
    <row r="668" spans="1:7" ht="15" customHeight="1">
      <c r="A668" s="76"/>
      <c r="B668" s="65"/>
      <c r="C668" s="65"/>
      <c r="D668" s="65"/>
      <c r="E668" s="65"/>
      <c r="F668" s="88"/>
      <c r="G668" s="65"/>
    </row>
    <row r="669" spans="1:7" ht="15" customHeight="1">
      <c r="A669" s="76"/>
      <c r="B669" s="65"/>
      <c r="C669" s="65"/>
      <c r="D669" s="65"/>
      <c r="E669" s="65"/>
      <c r="F669" s="88"/>
      <c r="G669" s="65"/>
    </row>
    <row r="670" spans="1:7" ht="15" customHeight="1">
      <c r="A670" s="76"/>
      <c r="B670" s="65"/>
      <c r="C670" s="65"/>
      <c r="D670" s="65"/>
      <c r="E670" s="65"/>
      <c r="F670" s="88"/>
      <c r="G670" s="65"/>
    </row>
    <row r="671" spans="1:7" ht="15" customHeight="1">
      <c r="A671" s="76"/>
      <c r="B671" s="65"/>
      <c r="C671" s="65"/>
      <c r="D671" s="65"/>
      <c r="E671" s="65"/>
      <c r="F671" s="88"/>
      <c r="G671" s="65"/>
    </row>
    <row r="672" spans="1:7" ht="15" customHeight="1">
      <c r="A672" s="76"/>
      <c r="B672" s="65"/>
      <c r="C672" s="65"/>
      <c r="D672" s="65"/>
      <c r="E672" s="65"/>
      <c r="F672" s="88"/>
      <c r="G672" s="65"/>
    </row>
    <row r="673" spans="1:7" ht="15" customHeight="1">
      <c r="A673" s="76"/>
      <c r="B673" s="65"/>
      <c r="C673" s="65"/>
      <c r="D673" s="65"/>
      <c r="E673" s="65"/>
      <c r="F673" s="88"/>
      <c r="G673" s="65"/>
    </row>
    <row r="674" spans="1:7" ht="15" customHeight="1">
      <c r="A674" s="76"/>
      <c r="B674" s="65"/>
      <c r="C674" s="65"/>
      <c r="D674" s="65"/>
      <c r="E674" s="65"/>
      <c r="F674" s="88"/>
      <c r="G674" s="65"/>
    </row>
    <row r="675" spans="1:7" ht="15" customHeight="1">
      <c r="A675" s="76"/>
      <c r="B675" s="65"/>
      <c r="C675" s="65"/>
      <c r="D675" s="65"/>
      <c r="E675" s="65"/>
      <c r="F675" s="88"/>
      <c r="G675" s="65"/>
    </row>
    <row r="676" spans="1:7" ht="15" customHeight="1">
      <c r="A676" s="76"/>
      <c r="B676" s="65"/>
      <c r="C676" s="65"/>
      <c r="D676" s="65"/>
      <c r="E676" s="65"/>
      <c r="F676" s="88"/>
      <c r="G676" s="65"/>
    </row>
    <row r="677" spans="1:7" ht="15" customHeight="1">
      <c r="A677" s="76"/>
      <c r="B677" s="65"/>
      <c r="C677" s="65"/>
      <c r="D677" s="65"/>
      <c r="E677" s="65"/>
      <c r="F677" s="88"/>
      <c r="G677" s="65"/>
    </row>
    <row r="678" spans="1:7" ht="15" customHeight="1">
      <c r="A678" s="76"/>
      <c r="B678" s="65"/>
      <c r="C678" s="65"/>
      <c r="D678" s="65"/>
      <c r="E678" s="65"/>
      <c r="F678" s="88"/>
      <c r="G678" s="65"/>
    </row>
    <row r="679" spans="1:7" ht="15" customHeight="1">
      <c r="A679" s="76"/>
      <c r="B679" s="65"/>
      <c r="C679" s="65"/>
      <c r="D679" s="65"/>
      <c r="E679" s="65"/>
      <c r="F679" s="88"/>
      <c r="G679" s="65"/>
    </row>
    <row r="680" spans="1:7" ht="15" customHeight="1">
      <c r="A680" s="76"/>
      <c r="B680" s="65"/>
      <c r="C680" s="65"/>
      <c r="D680" s="65"/>
      <c r="E680" s="65"/>
      <c r="F680" s="88"/>
      <c r="G680" s="65"/>
    </row>
    <row r="681" spans="1:7" ht="15" customHeight="1">
      <c r="A681" s="76"/>
      <c r="B681" s="65"/>
      <c r="C681" s="65"/>
      <c r="D681" s="65"/>
      <c r="E681" s="65"/>
      <c r="F681" s="88"/>
      <c r="G681" s="65"/>
    </row>
    <row r="682" spans="1:7" ht="15" customHeight="1">
      <c r="A682" s="76"/>
      <c r="B682" s="65"/>
      <c r="C682" s="65"/>
      <c r="D682" s="65"/>
      <c r="E682" s="65"/>
      <c r="F682" s="88"/>
      <c r="G682" s="65"/>
    </row>
    <row r="683" spans="1:7" ht="15" customHeight="1">
      <c r="A683" s="76"/>
      <c r="B683" s="65"/>
      <c r="C683" s="65"/>
      <c r="D683" s="65"/>
      <c r="E683" s="65"/>
      <c r="F683" s="88"/>
      <c r="G683" s="65"/>
    </row>
    <row r="684" spans="1:7" ht="15" customHeight="1">
      <c r="A684" s="76"/>
      <c r="B684" s="65"/>
      <c r="C684" s="65"/>
      <c r="D684" s="65"/>
      <c r="E684" s="65"/>
      <c r="F684" s="88"/>
      <c r="G684" s="65"/>
    </row>
    <row r="685" spans="1:7" ht="15" customHeight="1">
      <c r="A685" s="76"/>
      <c r="B685" s="65"/>
      <c r="C685" s="65"/>
      <c r="D685" s="65"/>
      <c r="E685" s="65"/>
      <c r="F685" s="88"/>
      <c r="G685" s="65"/>
    </row>
    <row r="686" spans="1:7" ht="15" customHeight="1">
      <c r="A686" s="76"/>
      <c r="B686" s="65"/>
      <c r="C686" s="65"/>
      <c r="D686" s="65"/>
      <c r="E686" s="65"/>
      <c r="F686" s="88"/>
      <c r="G686" s="65"/>
    </row>
    <row r="687" spans="1:7" ht="15" customHeight="1">
      <c r="A687" s="76"/>
      <c r="B687" s="65"/>
      <c r="C687" s="65"/>
      <c r="D687" s="65"/>
      <c r="E687" s="65"/>
      <c r="F687" s="88"/>
      <c r="G687" s="65"/>
    </row>
    <row r="688" spans="1:7" ht="15" customHeight="1">
      <c r="A688" s="76"/>
      <c r="B688" s="65"/>
      <c r="C688" s="65"/>
      <c r="D688" s="65"/>
      <c r="E688" s="65"/>
      <c r="F688" s="88"/>
      <c r="G688" s="65"/>
    </row>
    <row r="689" spans="1:7" ht="15" customHeight="1">
      <c r="A689" s="76"/>
      <c r="B689" s="65"/>
      <c r="C689" s="65"/>
      <c r="D689" s="65"/>
      <c r="E689" s="65"/>
      <c r="F689" s="88"/>
      <c r="G689" s="65"/>
    </row>
    <row r="690" spans="1:7" ht="15" customHeight="1">
      <c r="A690" s="76"/>
      <c r="B690" s="65"/>
      <c r="C690" s="65"/>
      <c r="D690" s="65"/>
      <c r="E690" s="65"/>
      <c r="F690" s="88"/>
      <c r="G690" s="65"/>
    </row>
    <row r="691" spans="1:7" ht="15" customHeight="1">
      <c r="A691" s="76"/>
      <c r="B691" s="65"/>
      <c r="C691" s="65"/>
      <c r="D691" s="65"/>
      <c r="E691" s="65"/>
      <c r="F691" s="88"/>
      <c r="G691" s="65"/>
    </row>
    <row r="692" spans="1:7" ht="15" customHeight="1">
      <c r="A692" s="76"/>
      <c r="B692" s="65"/>
      <c r="C692" s="65"/>
      <c r="D692" s="65"/>
      <c r="E692" s="65"/>
      <c r="F692" s="88"/>
      <c r="G692" s="65"/>
    </row>
    <row r="693" spans="1:7" ht="15" customHeight="1">
      <c r="A693" s="76"/>
      <c r="B693" s="65"/>
      <c r="C693" s="65"/>
      <c r="D693" s="65"/>
      <c r="E693" s="65"/>
      <c r="F693" s="88"/>
      <c r="G693" s="65"/>
    </row>
    <row r="694" spans="1:7" ht="15" customHeight="1">
      <c r="A694" s="76"/>
      <c r="B694" s="65"/>
      <c r="C694" s="65"/>
      <c r="D694" s="65"/>
      <c r="E694" s="65"/>
      <c r="F694" s="88"/>
      <c r="G694" s="65"/>
    </row>
    <row r="695" spans="1:7" ht="15" customHeight="1">
      <c r="A695" s="76"/>
      <c r="B695" s="65"/>
      <c r="C695" s="65"/>
      <c r="D695" s="65"/>
      <c r="E695" s="65"/>
      <c r="F695" s="88"/>
      <c r="G695" s="65"/>
    </row>
    <row r="696" spans="1:7" ht="15" customHeight="1">
      <c r="A696" s="76"/>
      <c r="B696" s="65"/>
      <c r="C696" s="65"/>
      <c r="D696" s="65"/>
      <c r="E696" s="65"/>
      <c r="F696" s="88"/>
      <c r="G696" s="65"/>
    </row>
    <row r="697" spans="1:7" ht="15" customHeight="1">
      <c r="A697" s="76"/>
      <c r="B697" s="65"/>
      <c r="C697" s="65"/>
      <c r="D697" s="65"/>
      <c r="E697" s="65"/>
      <c r="F697" s="88"/>
      <c r="G697" s="65"/>
    </row>
    <row r="698" spans="1:7" ht="15" customHeight="1">
      <c r="A698" s="76"/>
      <c r="B698" s="65"/>
      <c r="C698" s="65"/>
      <c r="D698" s="65"/>
      <c r="E698" s="65"/>
      <c r="F698" s="88"/>
      <c r="G698" s="65"/>
    </row>
    <row r="699" spans="1:7" ht="15" customHeight="1">
      <c r="A699" s="76"/>
      <c r="B699" s="65"/>
      <c r="C699" s="65"/>
      <c r="D699" s="65"/>
      <c r="E699" s="65"/>
      <c r="F699" s="88"/>
      <c r="G699" s="65"/>
    </row>
    <row r="700" spans="1:7" ht="15" customHeight="1">
      <c r="A700" s="76"/>
      <c r="B700" s="65"/>
      <c r="C700" s="65"/>
      <c r="D700" s="65"/>
      <c r="E700" s="65"/>
      <c r="F700" s="88"/>
      <c r="G700" s="65"/>
    </row>
    <row r="701" spans="1:7" ht="15" customHeight="1">
      <c r="A701" s="76"/>
      <c r="B701" s="65"/>
      <c r="C701" s="65"/>
      <c r="D701" s="65"/>
      <c r="E701" s="65"/>
      <c r="F701" s="88"/>
      <c r="G701" s="65"/>
    </row>
    <row r="702" spans="1:7" ht="15" customHeight="1">
      <c r="A702" s="76"/>
      <c r="B702" s="65"/>
      <c r="C702" s="65"/>
      <c r="D702" s="65"/>
      <c r="E702" s="65"/>
      <c r="F702" s="88"/>
      <c r="G702" s="65"/>
    </row>
    <row r="703" spans="1:7" ht="15" customHeight="1">
      <c r="A703" s="76"/>
      <c r="B703" s="65"/>
      <c r="C703" s="65"/>
      <c r="D703" s="65"/>
      <c r="E703" s="65"/>
      <c r="F703" s="88"/>
      <c r="G703" s="65"/>
    </row>
    <row r="704" spans="1:7" ht="15" customHeight="1">
      <c r="A704" s="76"/>
      <c r="B704" s="65"/>
      <c r="C704" s="65"/>
      <c r="D704" s="65"/>
      <c r="E704" s="65"/>
      <c r="F704" s="88"/>
      <c r="G704" s="65"/>
    </row>
    <row r="705" spans="1:7" ht="15" customHeight="1">
      <c r="A705" s="76"/>
      <c r="B705" s="65"/>
      <c r="C705" s="65"/>
      <c r="D705" s="65"/>
      <c r="E705" s="65"/>
      <c r="F705" s="88"/>
      <c r="G705" s="65"/>
    </row>
    <row r="706" spans="1:7" ht="15" customHeight="1">
      <c r="A706" s="76"/>
      <c r="B706" s="65"/>
      <c r="C706" s="65"/>
      <c r="D706" s="65"/>
      <c r="E706" s="65"/>
      <c r="F706" s="88"/>
      <c r="G706" s="65"/>
    </row>
    <row r="707" spans="1:7" ht="15" customHeight="1">
      <c r="A707" s="76"/>
      <c r="B707" s="65"/>
      <c r="C707" s="65"/>
      <c r="D707" s="65"/>
      <c r="E707" s="65"/>
      <c r="F707" s="88"/>
      <c r="G707" s="65"/>
    </row>
    <row r="708" spans="1:7" ht="15" customHeight="1">
      <c r="A708" s="76"/>
      <c r="B708" s="65"/>
      <c r="C708" s="65"/>
      <c r="D708" s="65"/>
      <c r="E708" s="65"/>
      <c r="F708" s="88"/>
      <c r="G708" s="65"/>
    </row>
    <row r="709" spans="1:7" ht="15" customHeight="1">
      <c r="A709" s="76"/>
      <c r="B709" s="65"/>
      <c r="C709" s="65"/>
      <c r="D709" s="65"/>
      <c r="E709" s="65"/>
      <c r="F709" s="88"/>
      <c r="G709" s="65"/>
    </row>
    <row r="710" spans="1:7" ht="15" customHeight="1">
      <c r="A710" s="76"/>
      <c r="B710" s="65"/>
      <c r="C710" s="65"/>
      <c r="D710" s="65"/>
      <c r="E710" s="65"/>
      <c r="F710" s="88"/>
      <c r="G710" s="65"/>
    </row>
    <row r="711" spans="1:7" ht="15" customHeight="1">
      <c r="A711" s="76"/>
      <c r="B711" s="65"/>
      <c r="C711" s="65"/>
      <c r="D711" s="65"/>
      <c r="E711" s="65"/>
      <c r="F711" s="88"/>
      <c r="G711" s="65"/>
    </row>
    <row r="712" spans="1:7" ht="15" customHeight="1">
      <c r="A712" s="76"/>
      <c r="B712" s="65"/>
      <c r="C712" s="65"/>
      <c r="D712" s="65"/>
      <c r="E712" s="65"/>
      <c r="F712" s="88"/>
      <c r="G712" s="65"/>
    </row>
    <row r="713" spans="1:7" ht="15" customHeight="1">
      <c r="A713" s="76"/>
      <c r="B713" s="65"/>
      <c r="C713" s="65"/>
      <c r="D713" s="65"/>
      <c r="E713" s="65"/>
      <c r="F713" s="88"/>
      <c r="G713" s="65"/>
    </row>
    <row r="714" spans="1:7" ht="15" customHeight="1">
      <c r="A714" s="76"/>
      <c r="B714" s="65"/>
      <c r="C714" s="65"/>
      <c r="D714" s="65"/>
      <c r="E714" s="65"/>
      <c r="F714" s="88"/>
      <c r="G714" s="65"/>
    </row>
    <row r="715" spans="1:7" ht="15" customHeight="1">
      <c r="A715" s="76"/>
      <c r="B715" s="65"/>
      <c r="C715" s="65"/>
      <c r="D715" s="65"/>
      <c r="E715" s="65"/>
      <c r="F715" s="88"/>
      <c r="G715" s="65"/>
    </row>
    <row r="716" spans="1:7" ht="15" customHeight="1">
      <c r="A716" s="76"/>
      <c r="B716" s="65"/>
      <c r="C716" s="65"/>
      <c r="D716" s="65"/>
      <c r="E716" s="65"/>
      <c r="F716" s="88"/>
      <c r="G716" s="65"/>
    </row>
    <row r="717" spans="1:7" ht="15" customHeight="1">
      <c r="A717" s="76"/>
      <c r="B717" s="65"/>
      <c r="C717" s="65"/>
      <c r="D717" s="65"/>
      <c r="E717" s="65"/>
      <c r="F717" s="88"/>
      <c r="G717" s="65"/>
    </row>
    <row r="718" spans="1:7" ht="15" customHeight="1">
      <c r="A718" s="76"/>
      <c r="B718" s="65"/>
      <c r="C718" s="65"/>
      <c r="D718" s="65"/>
      <c r="E718" s="65"/>
      <c r="F718" s="88"/>
      <c r="G718" s="65"/>
    </row>
    <row r="719" spans="1:7" ht="15" customHeight="1">
      <c r="A719" s="76"/>
      <c r="B719" s="65"/>
      <c r="C719" s="65"/>
      <c r="D719" s="65"/>
      <c r="E719" s="65"/>
      <c r="F719" s="88"/>
      <c r="G719" s="65"/>
    </row>
    <row r="720" spans="1:7" ht="15" customHeight="1">
      <c r="A720" s="76"/>
      <c r="B720" s="65"/>
      <c r="C720" s="65"/>
      <c r="D720" s="65"/>
      <c r="E720" s="65"/>
      <c r="F720" s="88"/>
      <c r="G720" s="65"/>
    </row>
    <row r="721" spans="1:7" ht="15" customHeight="1">
      <c r="A721" s="76"/>
      <c r="B721" s="65"/>
      <c r="C721" s="65"/>
      <c r="D721" s="65"/>
      <c r="E721" s="65"/>
      <c r="F721" s="88"/>
      <c r="G721" s="65"/>
    </row>
    <row r="722" spans="1:7" ht="15" customHeight="1">
      <c r="A722" s="76"/>
      <c r="B722" s="65"/>
      <c r="C722" s="65"/>
      <c r="D722" s="65"/>
      <c r="E722" s="65"/>
      <c r="F722" s="88"/>
      <c r="G722" s="65"/>
    </row>
    <row r="723" spans="1:7" ht="15" customHeight="1">
      <c r="A723" s="76"/>
      <c r="B723" s="65"/>
      <c r="C723" s="65"/>
      <c r="D723" s="65"/>
      <c r="E723" s="65"/>
      <c r="F723" s="88"/>
      <c r="G723" s="65"/>
    </row>
    <row r="724" spans="1:7" ht="15" customHeight="1">
      <c r="A724" s="76"/>
      <c r="B724" s="65"/>
      <c r="C724" s="65"/>
      <c r="D724" s="65"/>
      <c r="E724" s="65"/>
      <c r="F724" s="88"/>
      <c r="G724" s="65"/>
    </row>
    <row r="725" spans="1:7" ht="15" customHeight="1">
      <c r="A725" s="76"/>
      <c r="B725" s="65"/>
      <c r="C725" s="65"/>
      <c r="D725" s="65"/>
      <c r="E725" s="65"/>
      <c r="F725" s="88"/>
      <c r="G725" s="65"/>
    </row>
    <row r="726" spans="1:7" ht="15" customHeight="1">
      <c r="A726" s="76"/>
      <c r="B726" s="65"/>
      <c r="C726" s="65"/>
      <c r="D726" s="65"/>
      <c r="E726" s="65"/>
      <c r="F726" s="88"/>
      <c r="G726" s="65"/>
    </row>
    <row r="727" spans="1:7" ht="15" customHeight="1">
      <c r="A727" s="76"/>
      <c r="B727" s="65"/>
      <c r="C727" s="65"/>
      <c r="D727" s="65"/>
      <c r="E727" s="65"/>
      <c r="F727" s="88"/>
      <c r="G727" s="65"/>
    </row>
    <row r="728" spans="1:7" ht="15" customHeight="1">
      <c r="A728" s="76"/>
      <c r="B728" s="65"/>
      <c r="C728" s="65"/>
      <c r="D728" s="65"/>
      <c r="E728" s="65"/>
      <c r="F728" s="88"/>
      <c r="G728" s="65"/>
    </row>
    <row r="729" spans="1:7" ht="15" customHeight="1">
      <c r="A729" s="76"/>
      <c r="B729" s="65"/>
      <c r="C729" s="65"/>
      <c r="D729" s="65"/>
      <c r="E729" s="65"/>
      <c r="F729" s="88"/>
      <c r="G729" s="65"/>
    </row>
    <row r="730" spans="1:7" ht="15" customHeight="1">
      <c r="A730" s="76"/>
      <c r="B730" s="65"/>
      <c r="C730" s="65"/>
      <c r="D730" s="65"/>
      <c r="E730" s="65"/>
      <c r="F730" s="88"/>
      <c r="G730" s="65"/>
    </row>
    <row r="731" spans="1:7" ht="15" customHeight="1">
      <c r="A731" s="76"/>
      <c r="B731" s="65"/>
      <c r="C731" s="65"/>
      <c r="D731" s="65"/>
      <c r="E731" s="65"/>
      <c r="F731" s="88"/>
      <c r="G731" s="65"/>
    </row>
    <row r="732" spans="1:7" ht="15" customHeight="1">
      <c r="A732" s="76"/>
      <c r="B732" s="65"/>
      <c r="C732" s="65"/>
      <c r="D732" s="65"/>
      <c r="E732" s="65"/>
      <c r="F732" s="88"/>
      <c r="G732" s="65"/>
    </row>
    <row r="733" spans="1:7" ht="15" customHeight="1">
      <c r="A733" s="76"/>
      <c r="B733" s="65"/>
      <c r="C733" s="65"/>
      <c r="D733" s="65"/>
      <c r="E733" s="65"/>
      <c r="F733" s="88"/>
      <c r="G733" s="65"/>
    </row>
    <row r="734" spans="1:7" ht="15" customHeight="1">
      <c r="A734" s="76"/>
      <c r="B734" s="65"/>
      <c r="C734" s="65"/>
      <c r="D734" s="65"/>
      <c r="E734" s="65"/>
      <c r="F734" s="88"/>
      <c r="G734" s="65"/>
    </row>
    <row r="735" spans="1:7" ht="15" customHeight="1">
      <c r="A735" s="76"/>
      <c r="B735" s="65"/>
      <c r="C735" s="65"/>
      <c r="D735" s="65"/>
      <c r="E735" s="65"/>
      <c r="F735" s="88"/>
      <c r="G735" s="65"/>
    </row>
    <row r="736" spans="1:7" ht="15" customHeight="1">
      <c r="A736" s="76"/>
      <c r="B736" s="65"/>
      <c r="C736" s="65"/>
      <c r="D736" s="65"/>
      <c r="E736" s="65"/>
      <c r="F736" s="88"/>
      <c r="G736" s="65"/>
    </row>
    <row r="737" spans="1:7" ht="15" customHeight="1">
      <c r="A737" s="76"/>
      <c r="B737" s="65"/>
      <c r="C737" s="65"/>
      <c r="D737" s="65"/>
      <c r="E737" s="65"/>
      <c r="F737" s="88"/>
      <c r="G737" s="65"/>
    </row>
    <row r="738" spans="1:7" ht="15" customHeight="1">
      <c r="A738" s="76"/>
      <c r="B738" s="65"/>
      <c r="C738" s="65"/>
      <c r="D738" s="65"/>
      <c r="E738" s="65"/>
      <c r="F738" s="88"/>
      <c r="G738" s="65"/>
    </row>
    <row r="739" spans="1:7" ht="15" customHeight="1">
      <c r="A739" s="76"/>
      <c r="B739" s="65"/>
      <c r="C739" s="65"/>
      <c r="D739" s="65"/>
      <c r="E739" s="65"/>
      <c r="F739" s="88"/>
      <c r="G739" s="65"/>
    </row>
    <row r="740" spans="1:7" ht="15" customHeight="1">
      <c r="A740" s="76"/>
      <c r="B740" s="65"/>
      <c r="C740" s="65"/>
      <c r="D740" s="65"/>
      <c r="E740" s="65"/>
      <c r="F740" s="88"/>
      <c r="G740" s="65"/>
    </row>
    <row r="741" spans="1:7" ht="15" customHeight="1">
      <c r="A741" s="76"/>
      <c r="B741" s="65"/>
      <c r="C741" s="65"/>
      <c r="D741" s="65"/>
      <c r="E741" s="65"/>
      <c r="F741" s="88"/>
      <c r="G741" s="65"/>
    </row>
    <row r="742" spans="1:7" ht="15" customHeight="1">
      <c r="A742" s="76"/>
      <c r="B742" s="65"/>
      <c r="C742" s="65"/>
      <c r="D742" s="65"/>
      <c r="E742" s="65"/>
      <c r="F742" s="88"/>
      <c r="G742" s="65"/>
    </row>
    <row r="743" spans="1:7" ht="15" customHeight="1">
      <c r="A743" s="76"/>
      <c r="B743" s="65"/>
      <c r="C743" s="65"/>
      <c r="D743" s="65"/>
      <c r="E743" s="65"/>
      <c r="F743" s="88"/>
      <c r="G743" s="65"/>
    </row>
    <row r="744" spans="1:7" ht="15" customHeight="1">
      <c r="A744" s="76"/>
      <c r="B744" s="65"/>
      <c r="C744" s="65"/>
      <c r="D744" s="65"/>
      <c r="E744" s="65"/>
      <c r="F744" s="88"/>
      <c r="G744" s="65"/>
    </row>
    <row r="745" spans="1:7" ht="15" customHeight="1">
      <c r="A745" s="76"/>
      <c r="B745" s="65"/>
      <c r="C745" s="65"/>
      <c r="D745" s="65"/>
      <c r="E745" s="65"/>
      <c r="F745" s="88"/>
      <c r="G745" s="65"/>
    </row>
    <row r="746" spans="1:7" ht="15" customHeight="1">
      <c r="A746" s="76"/>
      <c r="B746" s="65"/>
      <c r="C746" s="65"/>
      <c r="D746" s="65"/>
      <c r="E746" s="65"/>
      <c r="F746" s="88"/>
      <c r="G746" s="65"/>
    </row>
    <row r="747" spans="1:7" ht="15" customHeight="1">
      <c r="A747" s="76"/>
      <c r="B747" s="65"/>
      <c r="C747" s="65"/>
      <c r="D747" s="65"/>
      <c r="E747" s="65"/>
      <c r="F747" s="88"/>
      <c r="G747" s="65"/>
    </row>
    <row r="748" spans="1:7" ht="15" customHeight="1">
      <c r="A748" s="76"/>
      <c r="B748" s="65"/>
      <c r="C748" s="65"/>
      <c r="D748" s="65"/>
      <c r="E748" s="65"/>
      <c r="F748" s="88"/>
      <c r="G748" s="65"/>
    </row>
    <row r="749" spans="1:7" ht="15" customHeight="1">
      <c r="A749" s="76"/>
      <c r="B749" s="65"/>
      <c r="C749" s="65"/>
      <c r="D749" s="65"/>
      <c r="E749" s="65"/>
      <c r="F749" s="88"/>
      <c r="G749" s="65"/>
    </row>
    <row r="750" spans="1:7" ht="15" customHeight="1">
      <c r="A750" s="76"/>
      <c r="B750" s="65"/>
      <c r="C750" s="65"/>
      <c r="D750" s="65"/>
      <c r="E750" s="65"/>
      <c r="F750" s="88"/>
      <c r="G750" s="65"/>
    </row>
    <row r="751" spans="1:7" ht="15" customHeight="1">
      <c r="A751" s="76"/>
      <c r="B751" s="65"/>
      <c r="C751" s="65"/>
      <c r="D751" s="65"/>
      <c r="E751" s="65"/>
      <c r="F751" s="88"/>
      <c r="G751" s="65"/>
    </row>
    <row r="752" spans="1:7" ht="15" customHeight="1">
      <c r="A752" s="76"/>
      <c r="B752" s="65"/>
      <c r="C752" s="65"/>
      <c r="D752" s="65"/>
      <c r="E752" s="65"/>
      <c r="F752" s="88"/>
      <c r="G752" s="65"/>
    </row>
    <row r="753" spans="1:7" ht="15" customHeight="1">
      <c r="A753" s="76"/>
      <c r="B753" s="65"/>
      <c r="C753" s="65"/>
      <c r="D753" s="65"/>
      <c r="E753" s="65"/>
      <c r="F753" s="88"/>
      <c r="G753" s="65"/>
    </row>
    <row r="754" spans="1:7" ht="15" customHeight="1">
      <c r="A754" s="76"/>
      <c r="B754" s="65"/>
      <c r="C754" s="65"/>
      <c r="D754" s="65"/>
      <c r="E754" s="65"/>
      <c r="F754" s="88"/>
      <c r="G754" s="65"/>
    </row>
    <row r="755" spans="1:7" ht="15" customHeight="1">
      <c r="A755" s="76"/>
      <c r="B755" s="65"/>
      <c r="C755" s="65"/>
      <c r="D755" s="65"/>
      <c r="E755" s="65"/>
      <c r="F755" s="88"/>
      <c r="G755" s="65"/>
    </row>
    <row r="756" spans="1:7" ht="15" customHeight="1">
      <c r="A756" s="76"/>
      <c r="B756" s="65"/>
      <c r="C756" s="65"/>
      <c r="D756" s="65"/>
      <c r="E756" s="65"/>
      <c r="F756" s="88"/>
      <c r="G756" s="65"/>
    </row>
    <row r="757" spans="1:7" ht="15" customHeight="1">
      <c r="A757" s="76"/>
      <c r="B757" s="65"/>
      <c r="C757" s="65"/>
      <c r="D757" s="65"/>
      <c r="E757" s="65"/>
      <c r="F757" s="88"/>
      <c r="G757" s="65"/>
    </row>
    <row r="758" spans="1:7" ht="15" customHeight="1">
      <c r="A758" s="76"/>
      <c r="B758" s="65"/>
      <c r="C758" s="65"/>
      <c r="D758" s="65"/>
      <c r="E758" s="65"/>
      <c r="F758" s="88"/>
      <c r="G758" s="65"/>
    </row>
    <row r="759" spans="1:7" ht="15" customHeight="1">
      <c r="A759" s="76"/>
      <c r="B759" s="65"/>
      <c r="C759" s="65"/>
      <c r="D759" s="65"/>
      <c r="E759" s="65"/>
      <c r="F759" s="88"/>
      <c r="G759" s="65"/>
    </row>
    <row r="760" spans="1:7" ht="15" customHeight="1">
      <c r="A760" s="76"/>
      <c r="B760" s="65"/>
      <c r="C760" s="65"/>
      <c r="D760" s="65"/>
      <c r="E760" s="65"/>
      <c r="F760" s="88"/>
      <c r="G760" s="65"/>
    </row>
    <row r="761" spans="1:7" ht="15" customHeight="1">
      <c r="A761" s="76"/>
      <c r="B761" s="65"/>
      <c r="C761" s="65"/>
      <c r="D761" s="65"/>
      <c r="E761" s="65"/>
      <c r="F761" s="88"/>
      <c r="G761" s="65"/>
    </row>
    <row r="762" spans="1:7" ht="15" customHeight="1">
      <c r="A762" s="76"/>
      <c r="B762" s="65"/>
      <c r="C762" s="65"/>
      <c r="D762" s="65"/>
      <c r="E762" s="65"/>
      <c r="F762" s="88"/>
      <c r="G762" s="65"/>
    </row>
    <row r="763" spans="1:7" ht="15" customHeight="1">
      <c r="A763" s="76"/>
      <c r="B763" s="65"/>
      <c r="C763" s="65"/>
      <c r="D763" s="65"/>
      <c r="E763" s="65"/>
      <c r="F763" s="88"/>
      <c r="G763" s="65"/>
    </row>
    <row r="764" spans="1:7" ht="15" customHeight="1">
      <c r="A764" s="76"/>
      <c r="B764" s="65"/>
      <c r="C764" s="65"/>
      <c r="D764" s="65"/>
      <c r="E764" s="65"/>
      <c r="F764" s="88"/>
      <c r="G764" s="65"/>
    </row>
    <row r="765" spans="1:7" ht="15" customHeight="1">
      <c r="A765" s="76"/>
      <c r="B765" s="65"/>
      <c r="C765" s="65"/>
      <c r="D765" s="65"/>
      <c r="E765" s="65"/>
      <c r="F765" s="88"/>
      <c r="G765" s="65"/>
    </row>
    <row r="766" spans="1:7" ht="15" customHeight="1">
      <c r="A766" s="76"/>
      <c r="B766" s="65"/>
      <c r="C766" s="65"/>
      <c r="D766" s="65"/>
      <c r="E766" s="65"/>
      <c r="F766" s="88"/>
      <c r="G766" s="65"/>
    </row>
    <row r="767" spans="1:7" ht="15" customHeight="1">
      <c r="A767" s="76"/>
      <c r="B767" s="65"/>
      <c r="C767" s="65"/>
      <c r="D767" s="65"/>
      <c r="E767" s="65"/>
      <c r="F767" s="88"/>
      <c r="G767" s="65"/>
    </row>
    <row r="768" spans="1:7" ht="15" customHeight="1">
      <c r="A768" s="76"/>
      <c r="B768" s="65"/>
      <c r="C768" s="65"/>
      <c r="D768" s="65"/>
      <c r="E768" s="65"/>
      <c r="F768" s="88"/>
      <c r="G768" s="65"/>
    </row>
    <row r="769" spans="1:7" ht="15" customHeight="1">
      <c r="A769" s="76"/>
      <c r="B769" s="65"/>
      <c r="C769" s="65"/>
      <c r="D769" s="65"/>
      <c r="E769" s="65"/>
      <c r="F769" s="88"/>
      <c r="G769" s="65"/>
    </row>
  </sheetData>
  <sheetProtection password="8CA5" sheet="1" objects="1" scenarios="1"/>
  <printOptions horizontalCentered="1"/>
  <pageMargins left="0.5" right="0.25" top="1" bottom="0.25" header="0.5" footer="0.25"/>
  <pageSetup fitToHeight="32" horizontalDpi="600" verticalDpi="600" orientation="portrait" scale="65" r:id="rId1"/>
  <headerFooter alignWithMargins="0">
    <oddHeader>&amp;R&amp;"Arial,Bold"&amp;11WORKSHEET C-3
TRIAL BALANCE OF EXPENSES
</oddHeader>
    <oddFooter>&amp;L&amp;F
&amp;A&amp;R&amp;D</oddFooter>
  </headerFooter>
  <rowBreaks count="5" manualBreakCount="5">
    <brk id="72" max="255" man="1"/>
    <brk id="137" max="255" man="1"/>
    <brk id="202" max="255" man="1"/>
    <brk id="267" max="255" man="1"/>
    <brk id="332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8"/>
  <dimension ref="A1:H848"/>
  <sheetViews>
    <sheetView showGridLines="0" zoomScale="75" zoomScaleNormal="75" zoomScalePageLayoutView="0" workbookViewId="0" topLeftCell="A1">
      <selection activeCell="A1" sqref="A1"/>
    </sheetView>
  </sheetViews>
  <sheetFormatPr defaultColWidth="7.8515625" defaultRowHeight="12.75"/>
  <cols>
    <col min="1" max="1" width="12.421875" style="28" customWidth="1"/>
    <col min="2" max="2" width="1.421875" style="28" customWidth="1"/>
    <col min="3" max="3" width="15.28125" style="75" customWidth="1"/>
    <col min="4" max="4" width="2.421875" style="75" customWidth="1"/>
    <col min="5" max="5" width="32.421875" style="30" customWidth="1"/>
    <col min="6" max="6" width="34.7109375" style="28" customWidth="1"/>
    <col min="7" max="7" width="2.7109375" style="28" customWidth="1"/>
    <col min="8" max="8" width="19.8515625" style="28" bestFit="1" customWidth="1"/>
    <col min="9" max="16384" width="7.8515625" style="28" customWidth="1"/>
  </cols>
  <sheetData>
    <row r="1" ht="13.5" customHeight="1">
      <c r="E1" s="288"/>
    </row>
    <row r="2" spans="3:8" ht="13.5" customHeight="1">
      <c r="C2" s="28"/>
      <c r="D2" s="62" t="s">
        <v>40</v>
      </c>
      <c r="E2" s="288">
        <f>IF(+[0]!ProviderName&lt;&gt;0,+[0]!ProviderName,0)</f>
        <v>0</v>
      </c>
      <c r="F2" s="188"/>
      <c r="G2" s="175" t="s">
        <v>45</v>
      </c>
      <c r="H2" s="296">
        <f>IF(Begindate&lt;&gt;0,(Begindate),0)</f>
        <v>0</v>
      </c>
    </row>
    <row r="3" spans="3:8" ht="13.5" customHeight="1">
      <c r="C3" s="28"/>
      <c r="D3" s="29"/>
      <c r="E3" s="288"/>
      <c r="F3" s="181"/>
      <c r="G3" s="151"/>
      <c r="H3" s="91"/>
    </row>
    <row r="4" spans="3:8" ht="13.5" customHeight="1">
      <c r="C4" s="28"/>
      <c r="D4" s="62" t="s">
        <v>819</v>
      </c>
      <c r="E4" s="288">
        <f>IF(+Instruct!C15&lt;&gt;0,+Instruct!C15,0)</f>
        <v>0</v>
      </c>
      <c r="F4" s="185"/>
      <c r="G4" s="175" t="s">
        <v>47</v>
      </c>
      <c r="H4" s="296">
        <f>IF(Enddate&lt;&gt;0,(Enddate),0)</f>
        <v>0</v>
      </c>
    </row>
    <row r="5" spans="3:7" ht="13.5" customHeight="1">
      <c r="C5" s="28"/>
      <c r="D5" s="62"/>
      <c r="E5" s="288"/>
      <c r="F5" s="185"/>
      <c r="G5" s="185"/>
    </row>
    <row r="6" spans="1:8" ht="13.5" customHeight="1">
      <c r="A6" s="75" t="s">
        <v>516</v>
      </c>
      <c r="C6" s="75" t="s">
        <v>517</v>
      </c>
      <c r="E6" s="288"/>
      <c r="H6" s="75" t="s">
        <v>518</v>
      </c>
    </row>
    <row r="7" spans="1:8" ht="13.5" customHeight="1">
      <c r="A7" s="8" t="s">
        <v>519</v>
      </c>
      <c r="C7" s="8" t="s">
        <v>520</v>
      </c>
      <c r="D7" s="28"/>
      <c r="E7" s="302" t="s">
        <v>521</v>
      </c>
      <c r="F7" s="190"/>
      <c r="G7" s="189"/>
      <c r="H7" s="8" t="s">
        <v>522</v>
      </c>
    </row>
    <row r="8" spans="5:8" ht="13.5" customHeight="1">
      <c r="E8" s="288"/>
      <c r="H8" s="29"/>
    </row>
    <row r="9" spans="1:8" ht="13.5" customHeight="1">
      <c r="A9" s="65" t="s">
        <v>692</v>
      </c>
      <c r="E9" s="288"/>
      <c r="H9" s="29"/>
    </row>
    <row r="10" spans="1:8" ht="13.5" customHeight="1">
      <c r="A10" s="75"/>
      <c r="B10" s="75"/>
      <c r="E10" s="288"/>
      <c r="H10" s="29"/>
    </row>
    <row r="11" spans="1:8" ht="13.5" customHeight="1">
      <c r="A11" s="23"/>
      <c r="B11" s="75"/>
      <c r="C11" s="23">
        <v>28</v>
      </c>
      <c r="D11" s="28"/>
      <c r="E11" s="551" t="s">
        <v>523</v>
      </c>
      <c r="F11" s="551"/>
      <c r="G11" s="30"/>
      <c r="H11" s="392">
        <v>0</v>
      </c>
    </row>
    <row r="12" spans="1:8" ht="13.5" customHeight="1">
      <c r="A12" s="75"/>
      <c r="B12" s="75"/>
      <c r="E12" s="288"/>
      <c r="F12" s="30"/>
      <c r="G12" s="30"/>
      <c r="H12" s="29"/>
    </row>
    <row r="13" spans="1:8" ht="13.5" customHeight="1">
      <c r="A13" s="23"/>
      <c r="B13" s="75"/>
      <c r="C13" s="23">
        <v>18</v>
      </c>
      <c r="D13" s="28"/>
      <c r="E13" s="551" t="s">
        <v>524</v>
      </c>
      <c r="F13" s="551"/>
      <c r="G13" s="30"/>
      <c r="H13" s="393">
        <v>0</v>
      </c>
    </row>
    <row r="14" spans="1:8" ht="13.5" customHeight="1">
      <c r="A14" s="75"/>
      <c r="B14" s="75"/>
      <c r="E14" s="288"/>
      <c r="F14" s="30"/>
      <c r="G14" s="30"/>
      <c r="H14" s="366"/>
    </row>
    <row r="15" spans="1:8" ht="13.5" customHeight="1">
      <c r="A15" s="23"/>
      <c r="B15" s="75"/>
      <c r="C15" s="23"/>
      <c r="D15" s="28"/>
      <c r="E15" s="551" t="s">
        <v>525</v>
      </c>
      <c r="F15" s="551"/>
      <c r="G15" s="30"/>
      <c r="H15" s="393">
        <v>0</v>
      </c>
    </row>
    <row r="16" spans="1:8" ht="13.5" customHeight="1">
      <c r="A16" s="75"/>
      <c r="B16" s="75"/>
      <c r="E16" s="288"/>
      <c r="F16" s="30"/>
      <c r="G16" s="30"/>
      <c r="H16" s="366"/>
    </row>
    <row r="17" spans="1:8" ht="13.5" customHeight="1">
      <c r="A17" s="23"/>
      <c r="B17" s="75"/>
      <c r="C17" s="23"/>
      <c r="D17" s="28"/>
      <c r="E17" s="551" t="s">
        <v>526</v>
      </c>
      <c r="F17" s="551"/>
      <c r="G17" s="30"/>
      <c r="H17" s="393">
        <v>0</v>
      </c>
    </row>
    <row r="18" spans="1:8" ht="13.5" customHeight="1">
      <c r="A18" s="75"/>
      <c r="B18" s="75"/>
      <c r="E18" s="288"/>
      <c r="F18" s="30"/>
      <c r="G18" s="30"/>
      <c r="H18" s="366"/>
    </row>
    <row r="19" spans="1:8" ht="13.5" customHeight="1">
      <c r="A19" s="23"/>
      <c r="B19" s="75"/>
      <c r="C19" s="23">
        <v>25</v>
      </c>
      <c r="D19" s="28"/>
      <c r="E19" s="551" t="s">
        <v>527</v>
      </c>
      <c r="F19" s="551"/>
      <c r="G19" s="30"/>
      <c r="H19" s="393">
        <v>0</v>
      </c>
    </row>
    <row r="20" spans="1:8" ht="13.5" customHeight="1">
      <c r="A20" s="75"/>
      <c r="B20" s="75"/>
      <c r="D20" s="28"/>
      <c r="E20" s="288"/>
      <c r="F20" s="30"/>
      <c r="G20" s="30"/>
      <c r="H20" s="366"/>
    </row>
    <row r="21" spans="1:8" ht="13.5" customHeight="1">
      <c r="A21" s="23"/>
      <c r="B21" s="75"/>
      <c r="C21" s="23">
        <v>17</v>
      </c>
      <c r="D21" s="28"/>
      <c r="E21" s="551" t="s">
        <v>528</v>
      </c>
      <c r="F21" s="551"/>
      <c r="G21" s="30"/>
      <c r="H21" s="393">
        <v>0</v>
      </c>
    </row>
    <row r="22" spans="1:8" ht="13.5" customHeight="1">
      <c r="A22" s="75"/>
      <c r="B22" s="75"/>
      <c r="E22" s="288"/>
      <c r="F22" s="30"/>
      <c r="G22" s="30"/>
      <c r="H22" s="366"/>
    </row>
    <row r="23" spans="1:8" ht="13.5" customHeight="1">
      <c r="A23" s="23" t="s">
        <v>122</v>
      </c>
      <c r="B23" s="75"/>
      <c r="C23" s="23">
        <v>19</v>
      </c>
      <c r="D23" s="28"/>
      <c r="E23" s="551" t="s">
        <v>529</v>
      </c>
      <c r="F23" s="551"/>
      <c r="G23" s="30"/>
      <c r="H23" s="393">
        <v>0</v>
      </c>
    </row>
    <row r="24" spans="1:8" ht="13.5" customHeight="1">
      <c r="A24" s="75"/>
      <c r="B24" s="75"/>
      <c r="E24" s="288"/>
      <c r="F24" s="30"/>
      <c r="G24" s="30"/>
      <c r="H24" s="366"/>
    </row>
    <row r="25" spans="1:8" ht="13.5" customHeight="1">
      <c r="A25" s="23"/>
      <c r="B25" s="75"/>
      <c r="C25" s="23">
        <v>43</v>
      </c>
      <c r="D25" s="28"/>
      <c r="E25" s="551" t="s">
        <v>530</v>
      </c>
      <c r="F25" s="551"/>
      <c r="G25" s="30"/>
      <c r="H25" s="393">
        <v>0</v>
      </c>
    </row>
    <row r="26" spans="1:8" ht="13.5" customHeight="1">
      <c r="A26" s="75"/>
      <c r="B26" s="75"/>
      <c r="D26" s="28"/>
      <c r="E26" s="288"/>
      <c r="F26" s="30"/>
      <c r="G26" s="30"/>
      <c r="H26" s="366"/>
    </row>
    <row r="27" spans="1:8" ht="13.5" customHeight="1">
      <c r="A27" s="23"/>
      <c r="B27" s="75"/>
      <c r="C27" s="23">
        <v>43</v>
      </c>
      <c r="D27" s="28"/>
      <c r="E27" s="551" t="s">
        <v>531</v>
      </c>
      <c r="F27" s="551"/>
      <c r="G27" s="30"/>
      <c r="H27" s="393">
        <v>0</v>
      </c>
    </row>
    <row r="28" spans="1:8" ht="13.5" customHeight="1">
      <c r="A28" s="75"/>
      <c r="B28" s="75"/>
      <c r="E28" s="288"/>
      <c r="F28" s="30"/>
      <c r="G28" s="30"/>
      <c r="H28" s="366"/>
    </row>
    <row r="29" spans="1:8" ht="13.5" customHeight="1">
      <c r="A29" s="23"/>
      <c r="B29" s="75"/>
      <c r="C29" s="23"/>
      <c r="D29" s="28"/>
      <c r="E29" s="551" t="s">
        <v>532</v>
      </c>
      <c r="F29" s="551"/>
      <c r="G29" s="30"/>
      <c r="H29" s="393">
        <v>0</v>
      </c>
    </row>
    <row r="30" spans="1:8" ht="13.5" customHeight="1">
      <c r="A30" s="75"/>
      <c r="B30" s="75"/>
      <c r="E30" s="288"/>
      <c r="H30" s="394"/>
    </row>
    <row r="31" spans="1:8" ht="13.5" customHeight="1">
      <c r="A31" s="271" t="s">
        <v>125</v>
      </c>
      <c r="B31" s="75"/>
      <c r="C31" s="271">
        <v>41</v>
      </c>
      <c r="D31" s="28"/>
      <c r="E31" s="551" t="s">
        <v>198</v>
      </c>
      <c r="F31" s="551"/>
      <c r="G31" s="64"/>
      <c r="H31" s="480">
        <f>+'E-1'!G16</f>
        <v>0</v>
      </c>
    </row>
    <row r="32" spans="1:8" ht="13.5" customHeight="1">
      <c r="A32" s="75"/>
      <c r="B32" s="75"/>
      <c r="E32" s="288"/>
      <c r="H32" s="394"/>
    </row>
    <row r="33" spans="1:8" ht="13.5" customHeight="1">
      <c r="A33" s="271" t="s">
        <v>128</v>
      </c>
      <c r="B33" s="75"/>
      <c r="C33" s="271">
        <v>56</v>
      </c>
      <c r="D33" s="28"/>
      <c r="E33" s="551" t="s">
        <v>533</v>
      </c>
      <c r="F33" s="551"/>
      <c r="G33" s="64"/>
      <c r="H33" s="480">
        <f>-'E-2'!G24+'E-2'!G16</f>
        <v>0</v>
      </c>
    </row>
    <row r="34" spans="1:8" ht="13.5" customHeight="1">
      <c r="A34" s="75"/>
      <c r="B34" s="75"/>
      <c r="E34" s="288"/>
      <c r="H34" s="394"/>
    </row>
    <row r="35" spans="1:8" ht="13.5" customHeight="1">
      <c r="A35" s="75"/>
      <c r="B35" s="75"/>
      <c r="E35" s="551"/>
      <c r="F35" s="551"/>
      <c r="G35" s="30"/>
      <c r="H35" s="366"/>
    </row>
    <row r="36" spans="1:8" ht="13.5" customHeight="1">
      <c r="A36" s="23"/>
      <c r="B36" s="75"/>
      <c r="C36" s="23"/>
      <c r="D36" s="28"/>
      <c r="E36" s="552" t="s">
        <v>232</v>
      </c>
      <c r="F36" s="552"/>
      <c r="G36" s="552"/>
      <c r="H36" s="393">
        <v>0</v>
      </c>
    </row>
    <row r="37" spans="1:8" ht="13.5" customHeight="1">
      <c r="A37" s="75"/>
      <c r="B37" s="75"/>
      <c r="E37" s="288"/>
      <c r="F37" s="30"/>
      <c r="G37" s="30"/>
      <c r="H37" s="366"/>
    </row>
    <row r="38" spans="1:8" ht="13.5" customHeight="1">
      <c r="A38" s="23"/>
      <c r="B38" s="75"/>
      <c r="C38" s="23"/>
      <c r="D38" s="28"/>
      <c r="E38" s="552" t="s">
        <v>232</v>
      </c>
      <c r="F38" s="552"/>
      <c r="G38" s="552"/>
      <c r="H38" s="393">
        <v>0</v>
      </c>
    </row>
    <row r="39" spans="1:8" ht="13.5" customHeight="1">
      <c r="A39" s="75"/>
      <c r="B39" s="75"/>
      <c r="E39" s="288"/>
      <c r="F39" s="30"/>
      <c r="G39" s="30"/>
      <c r="H39" s="31"/>
    </row>
    <row r="40" spans="1:8" ht="13.5" customHeight="1" thickBot="1">
      <c r="A40" s="75"/>
      <c r="B40" s="75"/>
      <c r="E40" s="551" t="s">
        <v>534</v>
      </c>
      <c r="F40" s="551"/>
      <c r="G40" s="551"/>
      <c r="H40" s="356">
        <f>SUM(H11:H38)</f>
        <v>0</v>
      </c>
    </row>
    <row r="41" spans="1:8" ht="13.5" customHeight="1" thickTop="1">
      <c r="A41" s="75"/>
      <c r="B41" s="75"/>
      <c r="E41" s="288"/>
      <c r="F41" s="30"/>
      <c r="G41" s="30"/>
      <c r="H41" s="31"/>
    </row>
    <row r="42" spans="1:8" ht="13.5" customHeight="1">
      <c r="A42" s="75"/>
      <c r="B42" s="75"/>
      <c r="E42" s="288"/>
      <c r="F42" s="30"/>
      <c r="G42" s="30"/>
      <c r="H42" s="31"/>
    </row>
    <row r="43" spans="1:8" ht="13.5" customHeight="1">
      <c r="A43" s="65" t="s">
        <v>693</v>
      </c>
      <c r="E43" s="288"/>
      <c r="H43" s="29"/>
    </row>
    <row r="44" spans="1:8" ht="13.5" customHeight="1">
      <c r="A44" s="75"/>
      <c r="B44" s="75"/>
      <c r="E44" s="288"/>
      <c r="F44" s="30"/>
      <c r="G44" s="30"/>
      <c r="H44" s="31"/>
    </row>
    <row r="45" spans="1:8" ht="13.5" customHeight="1">
      <c r="A45" s="23"/>
      <c r="B45" s="75"/>
      <c r="C45" s="8">
        <v>59</v>
      </c>
      <c r="D45" s="28"/>
      <c r="E45" s="551" t="s">
        <v>535</v>
      </c>
      <c r="F45" s="551"/>
      <c r="G45" s="551"/>
      <c r="H45" s="392">
        <v>0</v>
      </c>
    </row>
    <row r="46" spans="1:8" ht="13.5" customHeight="1">
      <c r="A46" s="75"/>
      <c r="B46" s="75"/>
      <c r="E46" s="288"/>
      <c r="F46" s="30"/>
      <c r="G46" s="30"/>
      <c r="H46" s="31"/>
    </row>
    <row r="47" spans="1:8" ht="13.5" customHeight="1">
      <c r="A47" s="271" t="s">
        <v>125</v>
      </c>
      <c r="B47" s="75"/>
      <c r="C47" s="271">
        <v>64</v>
      </c>
      <c r="D47" s="28"/>
      <c r="E47" s="551" t="s">
        <v>198</v>
      </c>
      <c r="F47" s="551"/>
      <c r="G47" s="551"/>
      <c r="H47" s="480">
        <f>-'E-1'!G28</f>
        <v>0</v>
      </c>
    </row>
    <row r="48" spans="1:8" ht="13.5" customHeight="1">
      <c r="A48" s="75"/>
      <c r="B48" s="75"/>
      <c r="E48" s="288"/>
      <c r="F48" s="30"/>
      <c r="G48" s="30"/>
      <c r="H48" s="366"/>
    </row>
    <row r="49" spans="1:8" ht="13.5" customHeight="1">
      <c r="A49" s="75"/>
      <c r="B49" s="75"/>
      <c r="E49" s="551"/>
      <c r="F49" s="551"/>
      <c r="G49" s="30"/>
      <c r="H49" s="366"/>
    </row>
    <row r="50" spans="1:8" ht="13.5" customHeight="1">
      <c r="A50" s="23"/>
      <c r="B50" s="75"/>
      <c r="C50" s="23"/>
      <c r="D50" s="28"/>
      <c r="E50" s="552" t="s">
        <v>232</v>
      </c>
      <c r="F50" s="552"/>
      <c r="G50" s="552"/>
      <c r="H50" s="393">
        <v>0</v>
      </c>
    </row>
    <row r="51" spans="1:8" ht="13.5" customHeight="1">
      <c r="A51" s="75"/>
      <c r="B51" s="75"/>
      <c r="E51" s="288"/>
      <c r="F51" s="30"/>
      <c r="G51" s="30"/>
      <c r="H51" s="366"/>
    </row>
    <row r="52" spans="1:8" ht="13.5" customHeight="1">
      <c r="A52" s="23"/>
      <c r="B52" s="75"/>
      <c r="C52" s="23"/>
      <c r="D52" s="28"/>
      <c r="E52" s="552" t="s">
        <v>232</v>
      </c>
      <c r="F52" s="552"/>
      <c r="G52" s="552"/>
      <c r="H52" s="393">
        <v>0</v>
      </c>
    </row>
    <row r="53" spans="5:8" ht="13.5" customHeight="1">
      <c r="E53" s="288"/>
      <c r="H53" s="31"/>
    </row>
    <row r="54" spans="5:8" ht="13.5" customHeight="1" thickBot="1">
      <c r="E54" s="551" t="s">
        <v>536</v>
      </c>
      <c r="F54" s="551"/>
      <c r="H54" s="356">
        <f>SUM(H45:H52)</f>
        <v>0</v>
      </c>
    </row>
    <row r="55" spans="5:8" ht="13.5" customHeight="1" thickTop="1">
      <c r="E55" s="288"/>
      <c r="H55" s="57"/>
    </row>
    <row r="56" spans="5:8" ht="13.5" customHeight="1">
      <c r="E56" s="288"/>
      <c r="H56" s="57"/>
    </row>
    <row r="57" spans="5:8" ht="13.5" customHeight="1">
      <c r="E57" s="288"/>
      <c r="H57" s="57"/>
    </row>
    <row r="58" spans="5:8" ht="13.5" customHeight="1">
      <c r="E58" s="288"/>
      <c r="H58" s="57"/>
    </row>
    <row r="59" spans="5:8" ht="13.5" customHeight="1">
      <c r="E59" s="288"/>
      <c r="H59" s="57"/>
    </row>
    <row r="60" spans="5:8" ht="13.5" customHeight="1">
      <c r="E60" s="288"/>
      <c r="H60" s="57"/>
    </row>
    <row r="61" spans="5:8" ht="13.5" customHeight="1">
      <c r="E61" s="288"/>
      <c r="H61" s="57"/>
    </row>
    <row r="62" spans="5:8" ht="13.5" customHeight="1">
      <c r="E62" s="288"/>
      <c r="H62" s="57"/>
    </row>
    <row r="63" spans="5:8" ht="13.5" customHeight="1">
      <c r="E63" s="288"/>
      <c r="H63" s="57"/>
    </row>
    <row r="64" spans="5:8" ht="13.5" customHeight="1">
      <c r="E64" s="288"/>
      <c r="H64" s="57"/>
    </row>
    <row r="65" spans="5:8" ht="13.5" customHeight="1">
      <c r="E65" s="288"/>
      <c r="H65" s="57"/>
    </row>
    <row r="66" spans="5:8" ht="13.5" customHeight="1">
      <c r="E66" s="288"/>
      <c r="H66" s="57"/>
    </row>
    <row r="67" spans="5:8" ht="13.5" customHeight="1">
      <c r="E67" s="288"/>
      <c r="H67" s="57"/>
    </row>
    <row r="68" spans="5:8" ht="13.5" customHeight="1">
      <c r="E68" s="288"/>
      <c r="H68" s="57"/>
    </row>
    <row r="69" spans="5:8" ht="13.5" customHeight="1">
      <c r="E69" s="288"/>
      <c r="H69" s="31"/>
    </row>
    <row r="70" spans="5:8" ht="13.5" customHeight="1">
      <c r="E70" s="288"/>
      <c r="H70" s="31"/>
    </row>
    <row r="71" spans="5:8" ht="13.5" customHeight="1">
      <c r="E71" s="29" t="s">
        <v>662</v>
      </c>
      <c r="H71" s="31"/>
    </row>
    <row r="72" spans="1:8" ht="13.5" customHeight="1">
      <c r="A72" s="65" t="s">
        <v>694</v>
      </c>
      <c r="E72" s="288"/>
      <c r="F72" s="30"/>
      <c r="G72" s="30"/>
      <c r="H72" s="31"/>
    </row>
    <row r="73" spans="1:8" ht="13.5" customHeight="1">
      <c r="A73" s="75"/>
      <c r="B73" s="75"/>
      <c r="F73" s="30"/>
      <c r="G73" s="30"/>
      <c r="H73" s="31"/>
    </row>
    <row r="74" spans="1:8" ht="13.5" customHeight="1">
      <c r="A74" s="23"/>
      <c r="B74" s="75"/>
      <c r="C74" s="23">
        <v>72</v>
      </c>
      <c r="D74" s="28"/>
      <c r="E74" s="551" t="s">
        <v>537</v>
      </c>
      <c r="F74" s="551"/>
      <c r="G74" s="551"/>
      <c r="H74" s="395">
        <v>0</v>
      </c>
    </row>
    <row r="75" spans="1:8" ht="13.5" customHeight="1">
      <c r="A75" s="75"/>
      <c r="B75" s="75"/>
      <c r="F75" s="30"/>
      <c r="G75" s="30"/>
      <c r="H75" s="31"/>
    </row>
    <row r="76" spans="1:8" ht="13.5" customHeight="1">
      <c r="A76" s="271" t="s">
        <v>125</v>
      </c>
      <c r="B76" s="75"/>
      <c r="C76" s="271">
        <v>75</v>
      </c>
      <c r="D76" s="28"/>
      <c r="E76" s="551" t="s">
        <v>198</v>
      </c>
      <c r="F76" s="551"/>
      <c r="G76" s="64"/>
      <c r="H76" s="481">
        <f>+'E-1'!G18</f>
        <v>0</v>
      </c>
    </row>
    <row r="77" spans="1:8" ht="13.5" customHeight="1">
      <c r="A77" s="75"/>
      <c r="B77" s="75"/>
      <c r="H77" s="396"/>
    </row>
    <row r="78" spans="1:8" ht="13.5" customHeight="1">
      <c r="A78" s="75"/>
      <c r="B78" s="75"/>
      <c r="E78" s="551"/>
      <c r="F78" s="551"/>
      <c r="G78" s="30"/>
      <c r="H78" s="385"/>
    </row>
    <row r="79" spans="1:8" ht="13.5" customHeight="1">
      <c r="A79" s="23"/>
      <c r="B79" s="75"/>
      <c r="C79" s="23"/>
      <c r="D79" s="28"/>
      <c r="E79" s="552" t="s">
        <v>232</v>
      </c>
      <c r="F79" s="552"/>
      <c r="G79" s="552"/>
      <c r="H79" s="397">
        <v>0</v>
      </c>
    </row>
    <row r="80" spans="1:8" ht="13.5" customHeight="1">
      <c r="A80" s="75"/>
      <c r="B80" s="75"/>
      <c r="F80" s="30"/>
      <c r="G80" s="30"/>
      <c r="H80" s="385"/>
    </row>
    <row r="81" spans="1:8" ht="13.5" customHeight="1">
      <c r="A81" s="23"/>
      <c r="B81" s="75"/>
      <c r="C81" s="23"/>
      <c r="D81" s="28"/>
      <c r="E81" s="552" t="s">
        <v>232</v>
      </c>
      <c r="F81" s="552"/>
      <c r="G81" s="552"/>
      <c r="H81" s="397">
        <v>0</v>
      </c>
    </row>
    <row r="82" spans="1:8" ht="13.5" customHeight="1">
      <c r="A82" s="75"/>
      <c r="B82" s="75"/>
      <c r="F82" s="30"/>
      <c r="G82" s="30"/>
      <c r="H82" s="31"/>
    </row>
    <row r="83" spans="1:8" ht="13.5" customHeight="1" thickBot="1">
      <c r="A83" s="75"/>
      <c r="B83" s="75"/>
      <c r="E83" s="30" t="s">
        <v>538</v>
      </c>
      <c r="F83" s="30"/>
      <c r="G83" s="30"/>
      <c r="H83" s="356">
        <f>SUM(H74:H81)</f>
        <v>0</v>
      </c>
    </row>
    <row r="84" spans="1:8" ht="13.5" customHeight="1" thickTop="1">
      <c r="A84" s="75"/>
      <c r="B84" s="75"/>
      <c r="F84" s="30"/>
      <c r="G84" s="30"/>
      <c r="H84" s="38"/>
    </row>
    <row r="85" spans="1:8" ht="13.5" customHeight="1">
      <c r="A85" s="65" t="s">
        <v>613</v>
      </c>
      <c r="F85" s="30"/>
      <c r="G85" s="30"/>
      <c r="H85" s="31"/>
    </row>
    <row r="86" spans="6:8" ht="13.5" customHeight="1">
      <c r="F86" s="30"/>
      <c r="G86" s="30"/>
      <c r="H86" s="31"/>
    </row>
    <row r="87" spans="1:8" ht="13.5" customHeight="1">
      <c r="A87" s="23"/>
      <c r="B87" s="75"/>
      <c r="C87" s="23">
        <v>82</v>
      </c>
      <c r="D87" s="28"/>
      <c r="E87" s="551" t="s">
        <v>537</v>
      </c>
      <c r="F87" s="551"/>
      <c r="G87" s="30"/>
      <c r="H87" s="395">
        <v>0</v>
      </c>
    </row>
    <row r="88" spans="1:8" ht="13.5" customHeight="1">
      <c r="A88" s="75"/>
      <c r="B88" s="75"/>
      <c r="F88" s="30"/>
      <c r="G88" s="30"/>
      <c r="H88" s="31"/>
    </row>
    <row r="89" spans="1:8" ht="13.5" customHeight="1">
      <c r="A89" s="271" t="s">
        <v>125</v>
      </c>
      <c r="B89" s="75"/>
      <c r="C89" s="271">
        <v>86</v>
      </c>
      <c r="D89" s="28"/>
      <c r="E89" s="551" t="s">
        <v>198</v>
      </c>
      <c r="F89" s="551"/>
      <c r="G89" s="64"/>
      <c r="H89" s="481">
        <f>+'E-1'!G20</f>
        <v>0</v>
      </c>
    </row>
    <row r="90" spans="1:8" ht="13.5" customHeight="1">
      <c r="A90" s="75"/>
      <c r="B90" s="75"/>
      <c r="H90" s="396"/>
    </row>
    <row r="91" spans="1:8" ht="13.5" customHeight="1">
      <c r="A91" s="271" t="s">
        <v>128</v>
      </c>
      <c r="B91" s="75"/>
      <c r="C91" s="271">
        <v>87</v>
      </c>
      <c r="D91" s="28"/>
      <c r="E91" s="551" t="s">
        <v>539</v>
      </c>
      <c r="F91" s="551"/>
      <c r="G91" s="64"/>
      <c r="H91" s="481">
        <f>+'E-2'!G18</f>
        <v>0</v>
      </c>
    </row>
    <row r="92" spans="1:8" ht="13.5" customHeight="1">
      <c r="A92" s="75"/>
      <c r="B92" s="75"/>
      <c r="H92" s="396"/>
    </row>
    <row r="93" spans="1:8" ht="13.5" customHeight="1">
      <c r="A93" s="75"/>
      <c r="B93" s="75"/>
      <c r="E93" s="551"/>
      <c r="F93" s="551"/>
      <c r="G93" s="30"/>
      <c r="H93" s="385"/>
    </row>
    <row r="94" spans="1:8" ht="13.5" customHeight="1">
      <c r="A94" s="23"/>
      <c r="B94" s="75"/>
      <c r="C94" s="23"/>
      <c r="D94" s="28"/>
      <c r="E94" s="552" t="s">
        <v>232</v>
      </c>
      <c r="F94" s="552"/>
      <c r="G94" s="552"/>
      <c r="H94" s="397">
        <v>0</v>
      </c>
    </row>
    <row r="95" spans="1:8" ht="13.5" customHeight="1">
      <c r="A95" s="75"/>
      <c r="B95" s="75"/>
      <c r="F95" s="30"/>
      <c r="G95" s="30"/>
      <c r="H95" s="385"/>
    </row>
    <row r="96" spans="1:8" ht="13.5" customHeight="1">
      <c r="A96" s="23"/>
      <c r="B96" s="75"/>
      <c r="C96" s="23"/>
      <c r="D96" s="28"/>
      <c r="E96" s="552" t="s">
        <v>232</v>
      </c>
      <c r="F96" s="552"/>
      <c r="G96" s="552"/>
      <c r="H96" s="397">
        <v>0</v>
      </c>
    </row>
    <row r="97" spans="1:8" ht="13.5" customHeight="1">
      <c r="A97" s="75"/>
      <c r="B97" s="75"/>
      <c r="F97" s="30"/>
      <c r="G97" s="30"/>
      <c r="H97" s="31"/>
    </row>
    <row r="98" spans="1:8" ht="13.5" customHeight="1" thickBot="1">
      <c r="A98" s="75"/>
      <c r="B98" s="75"/>
      <c r="E98" s="30" t="s">
        <v>615</v>
      </c>
      <c r="F98" s="30"/>
      <c r="G98" s="30"/>
      <c r="H98" s="356">
        <f>SUM(H87:H96)</f>
        <v>0</v>
      </c>
    </row>
    <row r="99" spans="1:8" ht="13.5" customHeight="1" thickTop="1">
      <c r="A99" s="75"/>
      <c r="B99" s="75"/>
      <c r="F99" s="30"/>
      <c r="G99" s="30"/>
      <c r="H99" s="38"/>
    </row>
    <row r="100" spans="1:8" ht="13.5" customHeight="1">
      <c r="A100" s="65" t="s">
        <v>695</v>
      </c>
      <c r="F100" s="30"/>
      <c r="G100" s="30"/>
      <c r="H100" s="31"/>
    </row>
    <row r="101" spans="6:8" ht="13.5" customHeight="1">
      <c r="F101" s="30"/>
      <c r="G101" s="30"/>
      <c r="H101" s="31"/>
    </row>
    <row r="102" spans="1:8" ht="13.5" customHeight="1">
      <c r="A102" s="23"/>
      <c r="B102" s="75"/>
      <c r="C102" s="23">
        <v>94</v>
      </c>
      <c r="D102" s="28"/>
      <c r="E102" s="551" t="s">
        <v>537</v>
      </c>
      <c r="F102" s="551"/>
      <c r="G102" s="551"/>
      <c r="H102" s="395">
        <v>0</v>
      </c>
    </row>
    <row r="103" spans="1:8" ht="13.5" customHeight="1">
      <c r="A103" s="75"/>
      <c r="B103" s="75"/>
      <c r="E103" s="288"/>
      <c r="F103" s="30"/>
      <c r="G103" s="30"/>
      <c r="H103" s="31"/>
    </row>
    <row r="104" spans="1:8" ht="13.5" customHeight="1">
      <c r="A104" s="271" t="s">
        <v>125</v>
      </c>
      <c r="B104" s="75"/>
      <c r="C104" s="271">
        <v>98</v>
      </c>
      <c r="D104" s="28"/>
      <c r="E104" s="551" t="s">
        <v>198</v>
      </c>
      <c r="F104" s="551"/>
      <c r="G104" s="64"/>
      <c r="H104" s="481">
        <f>+'E-1'!G22</f>
        <v>0</v>
      </c>
    </row>
    <row r="105" spans="1:8" ht="13.5" customHeight="1">
      <c r="A105" s="75"/>
      <c r="B105" s="75"/>
      <c r="H105" s="396"/>
    </row>
    <row r="106" spans="1:8" ht="13.5" customHeight="1">
      <c r="A106" s="271" t="s">
        <v>128</v>
      </c>
      <c r="B106" s="75"/>
      <c r="C106" s="271">
        <v>99</v>
      </c>
      <c r="D106" s="28"/>
      <c r="E106" s="551" t="s">
        <v>539</v>
      </c>
      <c r="F106" s="551"/>
      <c r="G106" s="64"/>
      <c r="H106" s="481">
        <f>+'E-2'!G20</f>
        <v>0</v>
      </c>
    </row>
    <row r="107" spans="1:8" ht="13.5" customHeight="1">
      <c r="A107" s="75"/>
      <c r="B107" s="75"/>
      <c r="H107" s="396"/>
    </row>
    <row r="108" spans="1:8" ht="13.5" customHeight="1">
      <c r="A108" s="75"/>
      <c r="B108" s="75"/>
      <c r="E108" s="551"/>
      <c r="F108" s="551"/>
      <c r="G108" s="30"/>
      <c r="H108" s="385"/>
    </row>
    <row r="109" spans="1:8" ht="13.5" customHeight="1">
      <c r="A109" s="23"/>
      <c r="B109" s="75"/>
      <c r="C109" s="23"/>
      <c r="D109" s="28"/>
      <c r="E109" s="552" t="s">
        <v>232</v>
      </c>
      <c r="F109" s="552"/>
      <c r="G109" s="552"/>
      <c r="H109" s="397">
        <v>0</v>
      </c>
    </row>
    <row r="110" spans="1:8" ht="13.5" customHeight="1">
      <c r="A110" s="75"/>
      <c r="B110" s="75"/>
      <c r="F110" s="30"/>
      <c r="G110" s="30"/>
      <c r="H110" s="385"/>
    </row>
    <row r="111" spans="1:8" ht="13.5" customHeight="1">
      <c r="A111" s="23"/>
      <c r="B111" s="75"/>
      <c r="C111" s="23"/>
      <c r="D111" s="28"/>
      <c r="E111" s="552" t="s">
        <v>232</v>
      </c>
      <c r="F111" s="552"/>
      <c r="G111" s="552"/>
      <c r="H111" s="397">
        <v>0</v>
      </c>
    </row>
    <row r="112" spans="1:8" ht="13.5" customHeight="1">
      <c r="A112" s="75"/>
      <c r="B112" s="75"/>
      <c r="F112" s="30"/>
      <c r="G112" s="30"/>
      <c r="H112" s="31"/>
    </row>
    <row r="113" spans="1:8" ht="13.5" customHeight="1" thickBot="1">
      <c r="A113" s="75"/>
      <c r="B113" s="75"/>
      <c r="E113" s="551" t="s">
        <v>614</v>
      </c>
      <c r="F113" s="551"/>
      <c r="G113" s="30"/>
      <c r="H113" s="356">
        <f>SUM(H102:H111)</f>
        <v>0</v>
      </c>
    </row>
    <row r="114" spans="1:8" ht="13.5" customHeight="1" thickTop="1">
      <c r="A114" s="75"/>
      <c r="B114" s="75"/>
      <c r="F114" s="30"/>
      <c r="G114" s="30"/>
      <c r="H114" s="38"/>
    </row>
    <row r="115" spans="1:8" ht="13.5" customHeight="1">
      <c r="A115" s="75"/>
      <c r="B115" s="75"/>
      <c r="F115" s="30"/>
      <c r="G115" s="30"/>
      <c r="H115" s="38"/>
    </row>
    <row r="116" spans="1:8" ht="13.5" customHeight="1">
      <c r="A116" s="75"/>
      <c r="B116" s="75"/>
      <c r="F116" s="30"/>
      <c r="G116" s="30"/>
      <c r="H116" s="38"/>
    </row>
    <row r="117" spans="1:8" ht="13.5" customHeight="1">
      <c r="A117" s="75"/>
      <c r="B117" s="75"/>
      <c r="F117" s="30"/>
      <c r="G117" s="30"/>
      <c r="H117" s="38"/>
    </row>
    <row r="118" spans="1:8" ht="13.5" customHeight="1">
      <c r="A118" s="75"/>
      <c r="B118" s="75"/>
      <c r="F118" s="30"/>
      <c r="G118" s="30"/>
      <c r="H118" s="38"/>
    </row>
    <row r="119" spans="1:8" ht="13.5" customHeight="1">
      <c r="A119" s="75"/>
      <c r="B119" s="75"/>
      <c r="F119" s="30"/>
      <c r="G119" s="30"/>
      <c r="H119" s="38"/>
    </row>
    <row r="120" spans="1:8" ht="13.5" customHeight="1">
      <c r="A120" s="75"/>
      <c r="B120" s="75"/>
      <c r="F120" s="30"/>
      <c r="G120" s="30"/>
      <c r="H120" s="38"/>
    </row>
    <row r="121" spans="1:8" ht="13.5" customHeight="1">
      <c r="A121" s="75"/>
      <c r="B121" s="75"/>
      <c r="F121" s="30"/>
      <c r="G121" s="30"/>
      <c r="H121" s="38"/>
    </row>
    <row r="122" spans="1:8" ht="13.5" customHeight="1">
      <c r="A122" s="75"/>
      <c r="B122" s="75"/>
      <c r="F122" s="30"/>
      <c r="G122" s="30"/>
      <c r="H122" s="38"/>
    </row>
    <row r="123" spans="1:8" ht="13.5" customHeight="1">
      <c r="A123" s="75"/>
      <c r="B123" s="75"/>
      <c r="F123" s="30"/>
      <c r="G123" s="30"/>
      <c r="H123" s="38"/>
    </row>
    <row r="124" spans="1:8" ht="13.5" customHeight="1">
      <c r="A124" s="75"/>
      <c r="B124" s="75"/>
      <c r="F124" s="30"/>
      <c r="G124" s="30"/>
      <c r="H124" s="38"/>
    </row>
    <row r="125" spans="1:8" ht="13.5" customHeight="1">
      <c r="A125" s="75"/>
      <c r="B125" s="75"/>
      <c r="F125" s="30"/>
      <c r="G125" s="30"/>
      <c r="H125" s="38"/>
    </row>
    <row r="126" spans="1:8" ht="13.5" customHeight="1">
      <c r="A126" s="75"/>
      <c r="B126" s="75"/>
      <c r="F126" s="30"/>
      <c r="G126" s="30"/>
      <c r="H126" s="38"/>
    </row>
    <row r="127" spans="1:8" ht="13.5" customHeight="1">
      <c r="A127" s="75"/>
      <c r="B127" s="75"/>
      <c r="F127" s="30"/>
      <c r="G127" s="30"/>
      <c r="H127" s="38"/>
    </row>
    <row r="128" spans="1:8" ht="13.5" customHeight="1">
      <c r="A128" s="75"/>
      <c r="B128" s="75"/>
      <c r="F128" s="30"/>
      <c r="G128" s="30"/>
      <c r="H128" s="38"/>
    </row>
    <row r="129" spans="1:8" ht="13.5" customHeight="1">
      <c r="A129" s="75"/>
      <c r="B129" s="75"/>
      <c r="F129" s="30"/>
      <c r="G129" s="30"/>
      <c r="H129" s="38"/>
    </row>
    <row r="130" spans="1:8" ht="13.5" customHeight="1">
      <c r="A130" s="75"/>
      <c r="B130" s="75"/>
      <c r="F130" s="30"/>
      <c r="G130" s="30"/>
      <c r="H130" s="38"/>
    </row>
    <row r="131" spans="1:8" ht="13.5" customHeight="1">
      <c r="A131" s="75"/>
      <c r="B131" s="75"/>
      <c r="F131" s="30"/>
      <c r="G131" s="30"/>
      <c r="H131" s="38"/>
    </row>
    <row r="132" spans="1:8" ht="13.5" customHeight="1">
      <c r="A132" s="75"/>
      <c r="B132" s="75"/>
      <c r="F132" s="30"/>
      <c r="G132" s="30"/>
      <c r="H132" s="38"/>
    </row>
    <row r="133" spans="1:8" ht="13.5" customHeight="1">
      <c r="A133" s="75"/>
      <c r="B133" s="75"/>
      <c r="F133" s="30"/>
      <c r="G133" s="30"/>
      <c r="H133" s="38"/>
    </row>
    <row r="134" spans="1:8" ht="13.5" customHeight="1">
      <c r="A134" s="75"/>
      <c r="B134" s="75"/>
      <c r="F134" s="30"/>
      <c r="G134" s="30"/>
      <c r="H134" s="38"/>
    </row>
    <row r="135" spans="1:8" ht="13.5" customHeight="1">
      <c r="A135" s="75"/>
      <c r="B135" s="75"/>
      <c r="E135" s="29" t="s">
        <v>664</v>
      </c>
      <c r="F135" s="30"/>
      <c r="G135" s="30"/>
      <c r="H135" s="38"/>
    </row>
    <row r="136" spans="1:8" ht="13.5" customHeight="1">
      <c r="A136" s="45" t="s">
        <v>696</v>
      </c>
      <c r="B136" s="75"/>
      <c r="F136" s="30"/>
      <c r="G136" s="30"/>
      <c r="H136" s="31"/>
    </row>
    <row r="137" spans="1:8" ht="13.5" customHeight="1">
      <c r="A137" s="75"/>
      <c r="B137" s="75"/>
      <c r="F137" s="30"/>
      <c r="G137" s="30"/>
      <c r="H137" s="31"/>
    </row>
    <row r="138" spans="1:8" ht="13.5" customHeight="1">
      <c r="A138" s="23"/>
      <c r="B138" s="75"/>
      <c r="C138" s="23">
        <v>101</v>
      </c>
      <c r="D138" s="28"/>
      <c r="E138" s="551" t="s">
        <v>523</v>
      </c>
      <c r="F138" s="551"/>
      <c r="G138" s="551"/>
      <c r="H138" s="395">
        <v>0</v>
      </c>
    </row>
    <row r="139" spans="1:8" ht="13.5" customHeight="1">
      <c r="A139" s="75"/>
      <c r="B139" s="75"/>
      <c r="F139" s="30"/>
      <c r="G139" s="30"/>
      <c r="H139" s="31"/>
    </row>
    <row r="140" spans="1:8" ht="13.5" customHeight="1">
      <c r="A140" s="23"/>
      <c r="B140" s="75"/>
      <c r="C140" s="23">
        <v>105</v>
      </c>
      <c r="D140" s="28"/>
      <c r="E140" s="551" t="s">
        <v>540</v>
      </c>
      <c r="F140" s="551"/>
      <c r="G140" s="551"/>
      <c r="H140" s="397"/>
    </row>
    <row r="141" spans="1:8" ht="13.5" customHeight="1">
      <c r="A141" s="75"/>
      <c r="B141" s="75"/>
      <c r="F141" s="30"/>
      <c r="G141" s="30"/>
      <c r="H141" s="385"/>
    </row>
    <row r="142" spans="1:8" ht="13.5" customHeight="1">
      <c r="A142" s="23"/>
      <c r="B142" s="75"/>
      <c r="C142" s="23">
        <v>105</v>
      </c>
      <c r="D142" s="28"/>
      <c r="E142" s="551" t="s">
        <v>532</v>
      </c>
      <c r="F142" s="551"/>
      <c r="G142" s="551"/>
      <c r="H142" s="397"/>
    </row>
    <row r="143" spans="1:8" ht="13.5" customHeight="1">
      <c r="A143" s="75"/>
      <c r="B143" s="75"/>
      <c r="F143" s="30"/>
      <c r="G143" s="30"/>
      <c r="H143" s="385"/>
    </row>
    <row r="144" spans="1:8" ht="13.5" customHeight="1">
      <c r="A144" s="23"/>
      <c r="B144" s="75"/>
      <c r="C144" s="23">
        <v>101</v>
      </c>
      <c r="D144" s="28"/>
      <c r="E144" s="551" t="s">
        <v>541</v>
      </c>
      <c r="F144" s="551"/>
      <c r="G144" s="551"/>
      <c r="H144" s="397"/>
    </row>
    <row r="145" spans="1:8" ht="13.5" customHeight="1">
      <c r="A145" s="75"/>
      <c r="B145" s="75"/>
      <c r="H145" s="396"/>
    </row>
    <row r="146" spans="1:8" ht="13.5" customHeight="1">
      <c r="A146" s="75"/>
      <c r="B146" s="75"/>
      <c r="E146" s="551"/>
      <c r="F146" s="551"/>
      <c r="H146" s="385"/>
    </row>
    <row r="147" spans="1:8" ht="13.5" customHeight="1">
      <c r="A147" s="23"/>
      <c r="B147" s="75"/>
      <c r="C147" s="23"/>
      <c r="D147" s="28"/>
      <c r="E147" s="552" t="s">
        <v>232</v>
      </c>
      <c r="F147" s="552"/>
      <c r="G147" s="552"/>
      <c r="H147" s="397"/>
    </row>
    <row r="148" spans="1:8" ht="13.5" customHeight="1">
      <c r="A148" s="75"/>
      <c r="B148" s="75"/>
      <c r="F148" s="30"/>
      <c r="G148" s="30"/>
      <c r="H148" s="385"/>
    </row>
    <row r="149" spans="1:8" ht="13.5" customHeight="1">
      <c r="A149" s="23"/>
      <c r="B149" s="75"/>
      <c r="C149" s="23"/>
      <c r="D149" s="28"/>
      <c r="E149" s="552" t="s">
        <v>232</v>
      </c>
      <c r="F149" s="552"/>
      <c r="G149" s="552"/>
      <c r="H149" s="397"/>
    </row>
    <row r="150" spans="1:8" ht="13.5" customHeight="1">
      <c r="A150" s="75"/>
      <c r="B150" s="75"/>
      <c r="F150" s="30"/>
      <c r="G150" s="30"/>
      <c r="H150" s="385"/>
    </row>
    <row r="151" spans="1:8" ht="13.5" customHeight="1">
      <c r="A151" s="23"/>
      <c r="B151" s="75"/>
      <c r="C151" s="23"/>
      <c r="D151" s="28"/>
      <c r="E151" s="552" t="s">
        <v>232</v>
      </c>
      <c r="F151" s="552"/>
      <c r="G151" s="552"/>
      <c r="H151" s="397"/>
    </row>
    <row r="152" spans="1:8" ht="13.5" customHeight="1">
      <c r="A152" s="91"/>
      <c r="B152" s="75"/>
      <c r="C152" s="91"/>
      <c r="D152" s="28"/>
      <c r="E152" s="288"/>
      <c r="F152" s="64"/>
      <c r="G152" s="64"/>
      <c r="H152" s="86"/>
    </row>
    <row r="153" spans="5:8" ht="13.5" customHeight="1" thickBot="1">
      <c r="E153" s="551" t="s">
        <v>542</v>
      </c>
      <c r="F153" s="551"/>
      <c r="H153" s="356">
        <f>SUM(H138:H151)</f>
        <v>0</v>
      </c>
    </row>
    <row r="154" ht="13.5" customHeight="1" thickTop="1">
      <c r="H154" s="38"/>
    </row>
    <row r="155" ht="13.5" customHeight="1">
      <c r="H155" s="38"/>
    </row>
    <row r="156" spans="1:8" ht="13.5" customHeight="1">
      <c r="A156" s="65" t="s">
        <v>697</v>
      </c>
      <c r="F156" s="30"/>
      <c r="G156" s="30"/>
      <c r="H156" s="31"/>
    </row>
    <row r="157" spans="6:8" ht="13.5" customHeight="1">
      <c r="F157" s="30"/>
      <c r="G157" s="30"/>
      <c r="H157" s="31"/>
    </row>
    <row r="158" spans="1:8" ht="13.5" customHeight="1">
      <c r="A158" s="271" t="s">
        <v>125</v>
      </c>
      <c r="B158" s="75"/>
      <c r="C158" s="271">
        <v>112</v>
      </c>
      <c r="D158" s="28"/>
      <c r="E158" s="551" t="s">
        <v>198</v>
      </c>
      <c r="F158" s="551"/>
      <c r="G158" s="64"/>
      <c r="H158" s="482">
        <f>+'E-1'!G24</f>
        <v>0</v>
      </c>
    </row>
    <row r="159" spans="1:8" ht="13.5" customHeight="1">
      <c r="A159" s="75"/>
      <c r="B159" s="75"/>
      <c r="H159" s="416"/>
    </row>
    <row r="160" spans="1:8" ht="13.5" customHeight="1">
      <c r="A160" s="75"/>
      <c r="B160" s="75"/>
      <c r="E160" s="551"/>
      <c r="F160" s="551"/>
      <c r="G160" s="30"/>
      <c r="H160" s="385"/>
    </row>
    <row r="161" spans="1:8" ht="13.5" customHeight="1">
      <c r="A161" s="23"/>
      <c r="B161" s="75"/>
      <c r="C161" s="23"/>
      <c r="D161" s="28"/>
      <c r="E161" s="552" t="s">
        <v>232</v>
      </c>
      <c r="F161" s="552"/>
      <c r="G161" s="552"/>
      <c r="H161" s="397"/>
    </row>
    <row r="162" spans="1:8" ht="13.5" customHeight="1">
      <c r="A162" s="75"/>
      <c r="B162" s="75"/>
      <c r="F162" s="30"/>
      <c r="G162" s="30"/>
      <c r="H162" s="385"/>
    </row>
    <row r="163" spans="1:8" ht="13.5" customHeight="1">
      <c r="A163" s="23"/>
      <c r="B163" s="75"/>
      <c r="C163" s="23"/>
      <c r="D163" s="28"/>
      <c r="E163" s="552" t="s">
        <v>232</v>
      </c>
      <c r="F163" s="552"/>
      <c r="G163" s="552"/>
      <c r="H163" s="397"/>
    </row>
    <row r="164" spans="1:8" ht="13.5" customHeight="1">
      <c r="A164" s="75"/>
      <c r="B164" s="75"/>
      <c r="F164" s="30"/>
      <c r="G164" s="30"/>
      <c r="H164" s="31"/>
    </row>
    <row r="165" spans="1:8" ht="13.5" customHeight="1" thickBot="1">
      <c r="A165" s="75"/>
      <c r="B165" s="75"/>
      <c r="E165" s="551" t="s">
        <v>543</v>
      </c>
      <c r="F165" s="551"/>
      <c r="G165" s="30"/>
      <c r="H165" s="356">
        <f>SUM(H158:H163)</f>
        <v>0</v>
      </c>
    </row>
    <row r="166" spans="1:8" ht="13.5" customHeight="1" thickTop="1">
      <c r="A166" s="75"/>
      <c r="B166" s="75"/>
      <c r="F166" s="30"/>
      <c r="G166" s="30"/>
      <c r="H166" s="31"/>
    </row>
    <row r="167" spans="1:8" ht="13.5" customHeight="1">
      <c r="A167" s="75"/>
      <c r="B167" s="75"/>
      <c r="F167" s="30"/>
      <c r="G167" s="30"/>
      <c r="H167" s="31"/>
    </row>
    <row r="168" spans="1:8" ht="13.5" customHeight="1">
      <c r="A168" s="65" t="s">
        <v>698</v>
      </c>
      <c r="F168" s="30"/>
      <c r="G168" s="30"/>
      <c r="H168" s="31"/>
    </row>
    <row r="169" spans="6:8" ht="13.5" customHeight="1">
      <c r="F169" s="30"/>
      <c r="G169" s="30"/>
      <c r="H169" s="31"/>
    </row>
    <row r="170" spans="1:8" ht="13.5" customHeight="1">
      <c r="A170" s="271" t="s">
        <v>125</v>
      </c>
      <c r="B170" s="75"/>
      <c r="C170" s="271">
        <v>126</v>
      </c>
      <c r="D170" s="28"/>
      <c r="E170" s="551" t="s">
        <v>198</v>
      </c>
      <c r="F170" s="551"/>
      <c r="G170" s="64"/>
      <c r="H170" s="482">
        <f>+'E-1'!G26</f>
        <v>0</v>
      </c>
    </row>
    <row r="171" spans="1:8" ht="13.5" customHeight="1">
      <c r="A171" s="75"/>
      <c r="B171" s="75"/>
      <c r="H171" s="32"/>
    </row>
    <row r="172" spans="1:8" ht="13.5" customHeight="1">
      <c r="A172" s="271" t="s">
        <v>128</v>
      </c>
      <c r="B172" s="75"/>
      <c r="C172" s="271">
        <v>131</v>
      </c>
      <c r="D172" s="28"/>
      <c r="E172" s="551" t="s">
        <v>539</v>
      </c>
      <c r="F172" s="551"/>
      <c r="G172" s="64"/>
      <c r="H172" s="481">
        <f>+'E-2'!G22</f>
        <v>0</v>
      </c>
    </row>
    <row r="173" spans="1:8" ht="13.5" customHeight="1">
      <c r="A173" s="75"/>
      <c r="B173" s="75"/>
      <c r="H173" s="396"/>
    </row>
    <row r="174" spans="1:8" ht="13.5" customHeight="1">
      <c r="A174" s="75"/>
      <c r="B174" s="75"/>
      <c r="E174" s="551"/>
      <c r="F174" s="551"/>
      <c r="G174" s="30"/>
      <c r="H174" s="385"/>
    </row>
    <row r="175" spans="1:8" ht="13.5" customHeight="1">
      <c r="A175" s="23"/>
      <c r="B175" s="75"/>
      <c r="C175" s="23"/>
      <c r="D175" s="28"/>
      <c r="E175" s="552" t="s">
        <v>232</v>
      </c>
      <c r="F175" s="552"/>
      <c r="G175" s="552"/>
      <c r="H175" s="397"/>
    </row>
    <row r="176" spans="1:8" ht="13.5" customHeight="1">
      <c r="A176" s="75"/>
      <c r="B176" s="75"/>
      <c r="F176" s="30"/>
      <c r="G176" s="30"/>
      <c r="H176" s="385"/>
    </row>
    <row r="177" spans="1:8" ht="13.5" customHeight="1">
      <c r="A177" s="23"/>
      <c r="B177" s="75"/>
      <c r="C177" s="23"/>
      <c r="D177" s="28"/>
      <c r="E177" s="552" t="s">
        <v>232</v>
      </c>
      <c r="F177" s="552"/>
      <c r="G177" s="552"/>
      <c r="H177" s="397"/>
    </row>
    <row r="178" spans="1:8" ht="13.5" customHeight="1">
      <c r="A178" s="75"/>
      <c r="B178" s="75"/>
      <c r="F178" s="30"/>
      <c r="G178" s="30"/>
      <c r="H178" s="31"/>
    </row>
    <row r="179" spans="1:8" ht="13.5" customHeight="1" thickBot="1">
      <c r="A179" s="75"/>
      <c r="B179" s="75"/>
      <c r="E179" s="551" t="s">
        <v>544</v>
      </c>
      <c r="F179" s="551"/>
      <c r="G179" s="30"/>
      <c r="H179" s="356">
        <f>SUM(H170:H177)</f>
        <v>0</v>
      </c>
    </row>
    <row r="180" spans="1:8" ht="13.5" customHeight="1" thickTop="1">
      <c r="A180" s="75"/>
      <c r="B180" s="75"/>
      <c r="F180" s="30"/>
      <c r="G180" s="30"/>
      <c r="H180" s="359"/>
    </row>
    <row r="181" spans="1:8" ht="13.5" customHeight="1">
      <c r="A181" s="75"/>
      <c r="B181" s="75"/>
      <c r="E181" s="288"/>
      <c r="F181" s="30"/>
      <c r="G181" s="30"/>
      <c r="H181" s="359"/>
    </row>
    <row r="182" spans="5:8" ht="13.5" customHeight="1" thickBot="1">
      <c r="E182" s="551" t="s">
        <v>545</v>
      </c>
      <c r="F182" s="551"/>
      <c r="H182" s="375">
        <f>+H179+H165+H153+H113+H98+H83+H54+H40</f>
        <v>0</v>
      </c>
    </row>
    <row r="183" ht="13.5" customHeight="1" thickTop="1">
      <c r="H183" s="57"/>
    </row>
    <row r="184" ht="13.5" customHeight="1">
      <c r="H184" s="57"/>
    </row>
    <row r="185" ht="13.5" customHeight="1">
      <c r="H185" s="57"/>
    </row>
    <row r="186" ht="13.5" customHeight="1">
      <c r="H186" s="57"/>
    </row>
    <row r="187" ht="13.5" customHeight="1">
      <c r="H187" s="57"/>
    </row>
    <row r="188" ht="13.5" customHeight="1">
      <c r="H188" s="57"/>
    </row>
    <row r="189" ht="13.5" customHeight="1">
      <c r="H189" s="57"/>
    </row>
    <row r="190" ht="13.5" customHeight="1">
      <c r="H190" s="57"/>
    </row>
    <row r="191" ht="13.5" customHeight="1">
      <c r="H191" s="57"/>
    </row>
    <row r="192" spans="5:8" ht="13.5" customHeight="1">
      <c r="E192" s="301"/>
      <c r="H192" s="32"/>
    </row>
    <row r="193" ht="13.5" customHeight="1">
      <c r="H193" s="32"/>
    </row>
    <row r="194" ht="13.5" customHeight="1">
      <c r="H194" s="92"/>
    </row>
    <row r="195" ht="13.5" customHeight="1">
      <c r="H195" s="92"/>
    </row>
    <row r="196" ht="13.5" customHeight="1">
      <c r="H196" s="92"/>
    </row>
    <row r="197" spans="5:8" ht="13.5" customHeight="1">
      <c r="E197" s="29"/>
      <c r="H197" s="92"/>
    </row>
    <row r="198" ht="13.5" customHeight="1">
      <c r="H198" s="92"/>
    </row>
    <row r="199" spans="5:8" ht="13.5" customHeight="1">
      <c r="E199" s="29" t="s">
        <v>663</v>
      </c>
      <c r="H199" s="92"/>
    </row>
    <row r="200" ht="13.5" customHeight="1">
      <c r="H200" s="92"/>
    </row>
    <row r="201" ht="13.5" customHeight="1">
      <c r="H201" s="92"/>
    </row>
    <row r="202" ht="13.5" customHeight="1">
      <c r="H202" s="92"/>
    </row>
    <row r="203" ht="13.5" customHeight="1">
      <c r="H203" s="92"/>
    </row>
    <row r="204" ht="13.5" customHeight="1">
      <c r="H204" s="92"/>
    </row>
    <row r="205" ht="13.5" customHeight="1">
      <c r="H205" s="92"/>
    </row>
    <row r="206" ht="13.5" customHeight="1">
      <c r="H206" s="92"/>
    </row>
    <row r="207" ht="13.5" customHeight="1">
      <c r="H207" s="92"/>
    </row>
    <row r="208" ht="13.5" customHeight="1">
      <c r="H208" s="92"/>
    </row>
    <row r="209" spans="5:8" ht="13.5" customHeight="1">
      <c r="E209" s="288"/>
      <c r="H209" s="92"/>
    </row>
    <row r="210" ht="13.5" customHeight="1">
      <c r="H210" s="92"/>
    </row>
    <row r="211" ht="13.5" customHeight="1">
      <c r="H211" s="92"/>
    </row>
    <row r="212" ht="13.5" customHeight="1">
      <c r="H212" s="92"/>
    </row>
    <row r="213" ht="13.5" customHeight="1">
      <c r="H213" s="92"/>
    </row>
    <row r="214" ht="13.5" customHeight="1">
      <c r="H214" s="92"/>
    </row>
    <row r="215" ht="13.5" customHeight="1">
      <c r="H215" s="92"/>
    </row>
    <row r="216" ht="13.5" customHeight="1">
      <c r="H216" s="92"/>
    </row>
    <row r="217" ht="13.5" customHeight="1">
      <c r="H217" s="92"/>
    </row>
    <row r="218" ht="13.5" customHeight="1">
      <c r="H218" s="92"/>
    </row>
    <row r="219" ht="13.5" customHeight="1">
      <c r="H219" s="92"/>
    </row>
    <row r="220" ht="13.5" customHeight="1">
      <c r="H220" s="92"/>
    </row>
    <row r="221" ht="13.5" customHeight="1">
      <c r="H221" s="92"/>
    </row>
    <row r="222" ht="13.5" customHeight="1">
      <c r="H222" s="92"/>
    </row>
    <row r="223" ht="13.5" customHeight="1">
      <c r="H223" s="92"/>
    </row>
    <row r="224" ht="13.5" customHeight="1">
      <c r="H224" s="92"/>
    </row>
    <row r="225" ht="13.5" customHeight="1">
      <c r="H225" s="92"/>
    </row>
    <row r="226" ht="13.5" customHeight="1">
      <c r="H226" s="92"/>
    </row>
    <row r="227" ht="13.5" customHeight="1">
      <c r="H227" s="92"/>
    </row>
    <row r="228" ht="13.5" customHeight="1">
      <c r="H228" s="92"/>
    </row>
    <row r="229" ht="13.5" customHeight="1">
      <c r="H229" s="92"/>
    </row>
    <row r="230" ht="13.5" customHeight="1">
      <c r="H230" s="92"/>
    </row>
    <row r="231" ht="13.5" customHeight="1">
      <c r="H231" s="92"/>
    </row>
    <row r="232" ht="13.5" customHeight="1">
      <c r="H232" s="92"/>
    </row>
    <row r="233" ht="13.5" customHeight="1">
      <c r="H233" s="92"/>
    </row>
    <row r="234" ht="13.5" customHeight="1">
      <c r="H234" s="92"/>
    </row>
    <row r="235" ht="13.5" customHeight="1">
      <c r="H235" s="92"/>
    </row>
    <row r="236" ht="13.5" customHeight="1">
      <c r="H236" s="92"/>
    </row>
    <row r="237" ht="13.5" customHeight="1">
      <c r="H237" s="92"/>
    </row>
    <row r="238" ht="13.5" customHeight="1">
      <c r="H238" s="92"/>
    </row>
    <row r="239" ht="13.5" customHeight="1">
      <c r="H239" s="92"/>
    </row>
    <row r="240" ht="13.5" customHeight="1">
      <c r="H240" s="92"/>
    </row>
    <row r="241" ht="13.5" customHeight="1">
      <c r="H241" s="92"/>
    </row>
    <row r="242" ht="13.5" customHeight="1">
      <c r="H242" s="92"/>
    </row>
    <row r="243" ht="13.5" customHeight="1">
      <c r="H243" s="92"/>
    </row>
    <row r="244" ht="13.5" customHeight="1">
      <c r="H244" s="92"/>
    </row>
    <row r="245" ht="13.5" customHeight="1">
      <c r="H245" s="92"/>
    </row>
    <row r="246" ht="13.5" customHeight="1">
      <c r="H246" s="92"/>
    </row>
    <row r="247" ht="13.5" customHeight="1">
      <c r="H247" s="92"/>
    </row>
    <row r="248" ht="13.5" customHeight="1">
      <c r="H248" s="92"/>
    </row>
    <row r="249" ht="13.5" customHeight="1">
      <c r="H249" s="92"/>
    </row>
    <row r="250" ht="13.5" customHeight="1">
      <c r="H250" s="92"/>
    </row>
    <row r="251" ht="13.5" customHeight="1">
      <c r="H251" s="92"/>
    </row>
    <row r="252" ht="13.5" customHeight="1">
      <c r="H252" s="92"/>
    </row>
    <row r="253" ht="13.5" customHeight="1">
      <c r="H253" s="92"/>
    </row>
    <row r="254" ht="13.5" customHeight="1">
      <c r="H254" s="92"/>
    </row>
    <row r="255" ht="13.5" customHeight="1">
      <c r="H255" s="92"/>
    </row>
    <row r="256" ht="13.5" customHeight="1">
      <c r="H256" s="92"/>
    </row>
    <row r="257" ht="13.5" customHeight="1">
      <c r="H257" s="92"/>
    </row>
    <row r="258" ht="13.5" customHeight="1">
      <c r="H258" s="92"/>
    </row>
    <row r="259" ht="13.5" customHeight="1">
      <c r="H259" s="92"/>
    </row>
    <row r="260" ht="13.5" customHeight="1">
      <c r="H260" s="92"/>
    </row>
    <row r="261" ht="13.5" customHeight="1">
      <c r="H261" s="92"/>
    </row>
    <row r="262" ht="13.5" customHeight="1">
      <c r="H262" s="92"/>
    </row>
    <row r="263" ht="13.5" customHeight="1">
      <c r="H263" s="92"/>
    </row>
    <row r="264" ht="13.5" customHeight="1">
      <c r="H264" s="92"/>
    </row>
    <row r="265" ht="13.5" customHeight="1">
      <c r="H265" s="92"/>
    </row>
    <row r="266" ht="13.5" customHeight="1">
      <c r="H266" s="92"/>
    </row>
    <row r="267" ht="13.5" customHeight="1">
      <c r="H267" s="92"/>
    </row>
    <row r="268" ht="13.5" customHeight="1">
      <c r="H268" s="92"/>
    </row>
    <row r="269" ht="13.5" customHeight="1">
      <c r="H269" s="92"/>
    </row>
    <row r="270" ht="13.5" customHeight="1">
      <c r="H270" s="92"/>
    </row>
    <row r="271" ht="13.5" customHeight="1">
      <c r="H271" s="92"/>
    </row>
    <row r="272" ht="13.5" customHeight="1">
      <c r="H272" s="92"/>
    </row>
    <row r="273" ht="13.5" customHeight="1">
      <c r="H273" s="92"/>
    </row>
    <row r="274" ht="13.5" customHeight="1">
      <c r="H274" s="92"/>
    </row>
    <row r="275" ht="13.5" customHeight="1">
      <c r="H275" s="92"/>
    </row>
    <row r="276" ht="13.5" customHeight="1">
      <c r="H276" s="92"/>
    </row>
    <row r="277" ht="13.5" customHeight="1">
      <c r="H277" s="92"/>
    </row>
    <row r="278" ht="13.5" customHeight="1">
      <c r="H278" s="92"/>
    </row>
    <row r="279" ht="13.5" customHeight="1">
      <c r="H279" s="92"/>
    </row>
    <row r="280" ht="13.5" customHeight="1">
      <c r="H280" s="92"/>
    </row>
    <row r="281" ht="13.5" customHeight="1">
      <c r="H281" s="92"/>
    </row>
    <row r="282" ht="13.5" customHeight="1">
      <c r="H282" s="92"/>
    </row>
    <row r="283" ht="13.5" customHeight="1">
      <c r="H283" s="92"/>
    </row>
    <row r="284" ht="13.5" customHeight="1">
      <c r="H284" s="92"/>
    </row>
    <row r="285" ht="13.5" customHeight="1">
      <c r="H285" s="92"/>
    </row>
    <row r="286" ht="13.5" customHeight="1">
      <c r="H286" s="92"/>
    </row>
    <row r="287" ht="13.5" customHeight="1">
      <c r="H287" s="92"/>
    </row>
    <row r="288" ht="13.5" customHeight="1">
      <c r="H288" s="92"/>
    </row>
    <row r="289" ht="13.5" customHeight="1">
      <c r="H289" s="92"/>
    </row>
    <row r="290" ht="13.5" customHeight="1">
      <c r="H290" s="92"/>
    </row>
    <row r="291" ht="13.5" customHeight="1">
      <c r="H291" s="92"/>
    </row>
    <row r="292" ht="13.5" customHeight="1">
      <c r="H292" s="92"/>
    </row>
    <row r="293" ht="13.5" customHeight="1">
      <c r="H293" s="92"/>
    </row>
    <row r="294" ht="13.5" customHeight="1">
      <c r="H294" s="92"/>
    </row>
    <row r="295" ht="13.5" customHeight="1">
      <c r="H295" s="92"/>
    </row>
    <row r="296" ht="13.5" customHeight="1">
      <c r="H296" s="92"/>
    </row>
    <row r="297" ht="13.5" customHeight="1">
      <c r="H297" s="92"/>
    </row>
    <row r="298" ht="13.5" customHeight="1">
      <c r="H298" s="92"/>
    </row>
    <row r="299" ht="13.5" customHeight="1">
      <c r="H299" s="92"/>
    </row>
    <row r="300" ht="13.5" customHeight="1">
      <c r="H300" s="92"/>
    </row>
    <row r="301" ht="13.5" customHeight="1">
      <c r="H301" s="92"/>
    </row>
    <row r="302" ht="13.5" customHeight="1">
      <c r="H302" s="92"/>
    </row>
    <row r="303" ht="13.5" customHeight="1">
      <c r="H303" s="92"/>
    </row>
    <row r="304" ht="13.5" customHeight="1">
      <c r="H304" s="92"/>
    </row>
    <row r="305" ht="13.5" customHeight="1">
      <c r="H305" s="92"/>
    </row>
    <row r="306" ht="13.5" customHeight="1">
      <c r="H306" s="92"/>
    </row>
    <row r="307" ht="13.5" customHeight="1">
      <c r="H307" s="92"/>
    </row>
    <row r="308" ht="13.5" customHeight="1">
      <c r="H308" s="92"/>
    </row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spans="1:8" ht="13.5" customHeight="1">
      <c r="A423" s="65"/>
      <c r="B423" s="65"/>
      <c r="C423" s="93"/>
      <c r="D423" s="93"/>
      <c r="E423" s="45"/>
      <c r="F423" s="65"/>
      <c r="G423" s="65"/>
      <c r="H423" s="65"/>
    </row>
    <row r="424" spans="1:8" ht="13.5" customHeight="1">
      <c r="A424" s="65"/>
      <c r="B424" s="65"/>
      <c r="C424" s="93"/>
      <c r="D424" s="93"/>
      <c r="E424" s="45"/>
      <c r="F424" s="65"/>
      <c r="G424" s="65"/>
      <c r="H424" s="65"/>
    </row>
    <row r="425" spans="1:8" ht="13.5" customHeight="1">
      <c r="A425" s="65"/>
      <c r="B425" s="65"/>
      <c r="C425" s="93"/>
      <c r="D425" s="93"/>
      <c r="E425" s="45"/>
      <c r="F425" s="65"/>
      <c r="G425" s="65"/>
      <c r="H425" s="65"/>
    </row>
    <row r="426" spans="1:8" ht="13.5" customHeight="1">
      <c r="A426" s="65"/>
      <c r="B426" s="65"/>
      <c r="C426" s="93"/>
      <c r="D426" s="93"/>
      <c r="E426" s="45"/>
      <c r="F426" s="65"/>
      <c r="G426" s="65"/>
      <c r="H426" s="65"/>
    </row>
    <row r="427" spans="1:8" ht="13.5" customHeight="1">
      <c r="A427" s="65"/>
      <c r="B427" s="65"/>
      <c r="C427" s="93"/>
      <c r="D427" s="93"/>
      <c r="E427" s="45"/>
      <c r="F427" s="65"/>
      <c r="G427" s="65"/>
      <c r="H427" s="65"/>
    </row>
    <row r="428" spans="1:8" ht="13.5" customHeight="1">
      <c r="A428" s="65"/>
      <c r="B428" s="65"/>
      <c r="C428" s="93"/>
      <c r="D428" s="93"/>
      <c r="E428" s="45"/>
      <c r="F428" s="65"/>
      <c r="G428" s="65"/>
      <c r="H428" s="65"/>
    </row>
    <row r="429" spans="1:8" ht="13.5" customHeight="1">
      <c r="A429" s="65"/>
      <c r="B429" s="65"/>
      <c r="C429" s="93"/>
      <c r="D429" s="93"/>
      <c r="E429" s="45"/>
      <c r="F429" s="65"/>
      <c r="G429" s="65"/>
      <c r="H429" s="65"/>
    </row>
    <row r="430" spans="1:8" ht="13.5" customHeight="1">
      <c r="A430" s="65"/>
      <c r="B430" s="65"/>
      <c r="C430" s="93"/>
      <c r="D430" s="93"/>
      <c r="E430" s="45"/>
      <c r="F430" s="65"/>
      <c r="G430" s="65"/>
      <c r="H430" s="65"/>
    </row>
    <row r="431" spans="1:8" ht="13.5" customHeight="1">
      <c r="A431" s="65"/>
      <c r="B431" s="65"/>
      <c r="C431" s="93"/>
      <c r="D431" s="93"/>
      <c r="E431" s="45"/>
      <c r="F431" s="65"/>
      <c r="G431" s="65"/>
      <c r="H431" s="65"/>
    </row>
    <row r="432" spans="1:8" ht="13.5" customHeight="1">
      <c r="A432" s="65"/>
      <c r="B432" s="65"/>
      <c r="C432" s="93"/>
      <c r="D432" s="93"/>
      <c r="E432" s="45"/>
      <c r="F432" s="65"/>
      <c r="G432" s="65"/>
      <c r="H432" s="65"/>
    </row>
    <row r="433" spans="1:8" ht="13.5" customHeight="1">
      <c r="A433" s="65"/>
      <c r="B433" s="65"/>
      <c r="C433" s="93"/>
      <c r="D433" s="93"/>
      <c r="E433" s="45"/>
      <c r="F433" s="65"/>
      <c r="G433" s="65"/>
      <c r="H433" s="65"/>
    </row>
    <row r="434" spans="1:8" ht="13.5" customHeight="1">
      <c r="A434" s="65"/>
      <c r="B434" s="65"/>
      <c r="C434" s="93"/>
      <c r="D434" s="93"/>
      <c r="E434" s="45"/>
      <c r="F434" s="65"/>
      <c r="G434" s="65"/>
      <c r="H434" s="65"/>
    </row>
    <row r="435" spans="1:8" ht="13.5" customHeight="1">
      <c r="A435" s="65"/>
      <c r="B435" s="65"/>
      <c r="C435" s="93"/>
      <c r="D435" s="93"/>
      <c r="E435" s="45"/>
      <c r="F435" s="65"/>
      <c r="G435" s="65"/>
      <c r="H435" s="65"/>
    </row>
    <row r="436" spans="1:8" ht="13.5" customHeight="1">
      <c r="A436" s="65"/>
      <c r="B436" s="65"/>
      <c r="C436" s="93"/>
      <c r="D436" s="93"/>
      <c r="E436" s="45"/>
      <c r="F436" s="65"/>
      <c r="G436" s="65"/>
      <c r="H436" s="65"/>
    </row>
    <row r="437" spans="1:8" ht="13.5" customHeight="1">
      <c r="A437" s="65"/>
      <c r="B437" s="65"/>
      <c r="C437" s="93"/>
      <c r="D437" s="93"/>
      <c r="E437" s="45"/>
      <c r="F437" s="65"/>
      <c r="G437" s="65"/>
      <c r="H437" s="65"/>
    </row>
    <row r="438" spans="1:8" ht="13.5" customHeight="1">
      <c r="A438" s="65"/>
      <c r="B438" s="65"/>
      <c r="C438" s="93"/>
      <c r="D438" s="93"/>
      <c r="E438" s="45"/>
      <c r="F438" s="65"/>
      <c r="G438" s="65"/>
      <c r="H438" s="65"/>
    </row>
    <row r="439" spans="1:8" ht="13.5" customHeight="1">
      <c r="A439" s="65"/>
      <c r="B439" s="65"/>
      <c r="C439" s="93"/>
      <c r="D439" s="93"/>
      <c r="E439" s="45"/>
      <c r="F439" s="65"/>
      <c r="G439" s="65"/>
      <c r="H439" s="65"/>
    </row>
    <row r="440" spans="1:8" ht="13.5" customHeight="1">
      <c r="A440" s="65"/>
      <c r="B440" s="65"/>
      <c r="C440" s="93"/>
      <c r="D440" s="93"/>
      <c r="E440" s="45"/>
      <c r="F440" s="65"/>
      <c r="G440" s="65"/>
      <c r="H440" s="65"/>
    </row>
    <row r="441" spans="1:8" ht="13.5" customHeight="1">
      <c r="A441" s="65"/>
      <c r="B441" s="65"/>
      <c r="C441" s="93"/>
      <c r="D441" s="93"/>
      <c r="E441" s="45"/>
      <c r="F441" s="65"/>
      <c r="G441" s="65"/>
      <c r="H441" s="65"/>
    </row>
    <row r="442" spans="1:8" ht="13.5" customHeight="1">
      <c r="A442" s="65"/>
      <c r="B442" s="65"/>
      <c r="C442" s="93"/>
      <c r="D442" s="93"/>
      <c r="E442" s="45"/>
      <c r="F442" s="65"/>
      <c r="G442" s="65"/>
      <c r="H442" s="65"/>
    </row>
    <row r="443" spans="1:8" ht="13.5" customHeight="1">
      <c r="A443" s="65"/>
      <c r="B443" s="65"/>
      <c r="C443" s="93"/>
      <c r="D443" s="93"/>
      <c r="E443" s="45"/>
      <c r="F443" s="65"/>
      <c r="G443" s="65"/>
      <c r="H443" s="65"/>
    </row>
    <row r="444" spans="1:8" ht="13.5" customHeight="1">
      <c r="A444" s="65"/>
      <c r="B444" s="65"/>
      <c r="C444" s="93"/>
      <c r="D444" s="93"/>
      <c r="E444" s="45"/>
      <c r="F444" s="65"/>
      <c r="G444" s="65"/>
      <c r="H444" s="65"/>
    </row>
    <row r="445" spans="1:8" ht="13.5" customHeight="1">
      <c r="A445" s="65"/>
      <c r="B445" s="65"/>
      <c r="C445" s="93"/>
      <c r="D445" s="93"/>
      <c r="E445" s="45"/>
      <c r="F445" s="65"/>
      <c r="G445" s="65"/>
      <c r="H445" s="65"/>
    </row>
    <row r="446" spans="1:8" ht="13.5" customHeight="1">
      <c r="A446" s="65"/>
      <c r="B446" s="65"/>
      <c r="C446" s="93"/>
      <c r="D446" s="93"/>
      <c r="E446" s="45"/>
      <c r="F446" s="65"/>
      <c r="G446" s="65"/>
      <c r="H446" s="65"/>
    </row>
    <row r="447" spans="1:8" ht="13.5" customHeight="1">
      <c r="A447" s="65"/>
      <c r="B447" s="65"/>
      <c r="C447" s="93"/>
      <c r="D447" s="93"/>
      <c r="E447" s="45"/>
      <c r="F447" s="65"/>
      <c r="G447" s="65"/>
      <c r="H447" s="65"/>
    </row>
    <row r="448" spans="1:8" ht="13.5" customHeight="1">
      <c r="A448" s="65"/>
      <c r="B448" s="65"/>
      <c r="C448" s="93"/>
      <c r="D448" s="93"/>
      <c r="E448" s="45"/>
      <c r="F448" s="65"/>
      <c r="G448" s="65"/>
      <c r="H448" s="65"/>
    </row>
    <row r="449" spans="1:8" ht="13.5" customHeight="1">
      <c r="A449" s="65"/>
      <c r="B449" s="65"/>
      <c r="C449" s="93"/>
      <c r="D449" s="93"/>
      <c r="E449" s="45"/>
      <c r="F449" s="65"/>
      <c r="G449" s="65"/>
      <c r="H449" s="65"/>
    </row>
    <row r="450" spans="1:8" ht="13.5" customHeight="1">
      <c r="A450" s="65"/>
      <c r="B450" s="65"/>
      <c r="C450" s="93"/>
      <c r="D450" s="93"/>
      <c r="E450" s="45"/>
      <c r="F450" s="65"/>
      <c r="G450" s="65"/>
      <c r="H450" s="65"/>
    </row>
    <row r="451" spans="1:8" ht="13.5" customHeight="1">
      <c r="A451" s="65"/>
      <c r="B451" s="65"/>
      <c r="C451" s="93"/>
      <c r="D451" s="93"/>
      <c r="E451" s="45"/>
      <c r="F451" s="65"/>
      <c r="G451" s="65"/>
      <c r="H451" s="65"/>
    </row>
    <row r="452" spans="1:8" ht="13.5" customHeight="1">
      <c r="A452" s="65"/>
      <c r="B452" s="65"/>
      <c r="C452" s="93"/>
      <c r="D452" s="93"/>
      <c r="E452" s="45"/>
      <c r="F452" s="65"/>
      <c r="G452" s="65"/>
      <c r="H452" s="65"/>
    </row>
    <row r="453" spans="1:8" ht="13.5" customHeight="1">
      <c r="A453" s="65"/>
      <c r="B453" s="65"/>
      <c r="C453" s="93"/>
      <c r="D453" s="93"/>
      <c r="E453" s="45"/>
      <c r="F453" s="65"/>
      <c r="G453" s="65"/>
      <c r="H453" s="65"/>
    </row>
    <row r="454" spans="1:8" ht="13.5" customHeight="1">
      <c r="A454" s="65"/>
      <c r="B454" s="65"/>
      <c r="C454" s="93"/>
      <c r="D454" s="93"/>
      <c r="E454" s="45"/>
      <c r="F454" s="65"/>
      <c r="G454" s="65"/>
      <c r="H454" s="65"/>
    </row>
    <row r="455" spans="1:8" ht="13.5" customHeight="1">
      <c r="A455" s="65"/>
      <c r="B455" s="65"/>
      <c r="C455" s="93"/>
      <c r="D455" s="93"/>
      <c r="E455" s="45"/>
      <c r="F455" s="65"/>
      <c r="G455" s="65"/>
      <c r="H455" s="65"/>
    </row>
    <row r="456" spans="1:8" ht="13.5" customHeight="1">
      <c r="A456" s="65"/>
      <c r="B456" s="65"/>
      <c r="C456" s="93"/>
      <c r="D456" s="93"/>
      <c r="E456" s="45"/>
      <c r="F456" s="65"/>
      <c r="G456" s="65"/>
      <c r="H456" s="65"/>
    </row>
    <row r="457" spans="1:8" ht="13.5" customHeight="1">
      <c r="A457" s="65"/>
      <c r="B457" s="65"/>
      <c r="C457" s="93"/>
      <c r="D457" s="93"/>
      <c r="E457" s="45"/>
      <c r="F457" s="65"/>
      <c r="G457" s="65"/>
      <c r="H457" s="65"/>
    </row>
    <row r="458" spans="1:8" ht="13.5" customHeight="1">
      <c r="A458" s="65"/>
      <c r="B458" s="65"/>
      <c r="C458" s="93"/>
      <c r="D458" s="93"/>
      <c r="E458" s="45"/>
      <c r="F458" s="65"/>
      <c r="G458" s="65"/>
      <c r="H458" s="65"/>
    </row>
    <row r="459" spans="1:8" ht="13.5" customHeight="1">
      <c r="A459" s="65"/>
      <c r="B459" s="65"/>
      <c r="C459" s="93"/>
      <c r="D459" s="93"/>
      <c r="E459" s="45"/>
      <c r="F459" s="65"/>
      <c r="G459" s="65"/>
      <c r="H459" s="65"/>
    </row>
    <row r="460" spans="1:8" ht="13.5" customHeight="1">
      <c r="A460" s="65"/>
      <c r="B460" s="65"/>
      <c r="C460" s="93"/>
      <c r="D460" s="93"/>
      <c r="E460" s="45"/>
      <c r="F460" s="65"/>
      <c r="G460" s="65"/>
      <c r="H460" s="65"/>
    </row>
    <row r="461" spans="1:8" ht="13.5" customHeight="1">
      <c r="A461" s="65"/>
      <c r="B461" s="65"/>
      <c r="C461" s="93"/>
      <c r="D461" s="93"/>
      <c r="E461" s="45"/>
      <c r="F461" s="65"/>
      <c r="G461" s="65"/>
      <c r="H461" s="65"/>
    </row>
    <row r="462" spans="1:8" ht="13.5" customHeight="1">
      <c r="A462" s="65"/>
      <c r="B462" s="65"/>
      <c r="C462" s="93"/>
      <c r="D462" s="93"/>
      <c r="E462" s="45"/>
      <c r="F462" s="65"/>
      <c r="G462" s="65"/>
      <c r="H462" s="65"/>
    </row>
    <row r="463" spans="1:8" ht="13.5" customHeight="1">
      <c r="A463" s="65"/>
      <c r="B463" s="65"/>
      <c r="C463" s="93"/>
      <c r="D463" s="93"/>
      <c r="E463" s="45"/>
      <c r="F463" s="65"/>
      <c r="G463" s="65"/>
      <c r="H463" s="65"/>
    </row>
    <row r="464" spans="1:8" ht="13.5" customHeight="1">
      <c r="A464" s="65"/>
      <c r="B464" s="65"/>
      <c r="C464" s="93"/>
      <c r="D464" s="93"/>
      <c r="E464" s="45"/>
      <c r="F464" s="65"/>
      <c r="G464" s="65"/>
      <c r="H464" s="65"/>
    </row>
    <row r="465" spans="1:8" ht="13.5" customHeight="1">
      <c r="A465" s="65"/>
      <c r="B465" s="65"/>
      <c r="C465" s="93"/>
      <c r="D465" s="93"/>
      <c r="E465" s="45"/>
      <c r="F465" s="65"/>
      <c r="G465" s="65"/>
      <c r="H465" s="65"/>
    </row>
    <row r="466" spans="1:8" ht="13.5" customHeight="1">
      <c r="A466" s="65"/>
      <c r="B466" s="65"/>
      <c r="C466" s="93"/>
      <c r="D466" s="93"/>
      <c r="E466" s="45"/>
      <c r="F466" s="65"/>
      <c r="G466" s="65"/>
      <c r="H466" s="65"/>
    </row>
    <row r="467" spans="1:8" ht="13.5" customHeight="1">
      <c r="A467" s="65"/>
      <c r="B467" s="65"/>
      <c r="C467" s="93"/>
      <c r="D467" s="93"/>
      <c r="E467" s="45"/>
      <c r="F467" s="65"/>
      <c r="G467" s="65"/>
      <c r="H467" s="65"/>
    </row>
    <row r="468" spans="1:8" ht="13.5" customHeight="1">
      <c r="A468" s="65"/>
      <c r="B468" s="65"/>
      <c r="C468" s="93"/>
      <c r="D468" s="93"/>
      <c r="E468" s="45"/>
      <c r="F468" s="65"/>
      <c r="G468" s="65"/>
      <c r="H468" s="65"/>
    </row>
    <row r="469" spans="1:8" ht="13.5" customHeight="1">
      <c r="A469" s="65"/>
      <c r="B469" s="65"/>
      <c r="C469" s="93"/>
      <c r="D469" s="93"/>
      <c r="E469" s="45"/>
      <c r="F469" s="65"/>
      <c r="G469" s="65"/>
      <c r="H469" s="65"/>
    </row>
    <row r="470" spans="1:8" ht="13.5" customHeight="1">
      <c r="A470" s="65"/>
      <c r="B470" s="65"/>
      <c r="C470" s="93"/>
      <c r="D470" s="93"/>
      <c r="E470" s="45"/>
      <c r="F470" s="65"/>
      <c r="G470" s="65"/>
      <c r="H470" s="65"/>
    </row>
    <row r="471" spans="1:8" ht="13.5" customHeight="1">
      <c r="A471" s="65"/>
      <c r="B471" s="65"/>
      <c r="C471" s="93"/>
      <c r="D471" s="93"/>
      <c r="E471" s="45"/>
      <c r="F471" s="65"/>
      <c r="G471" s="65"/>
      <c r="H471" s="65"/>
    </row>
    <row r="472" spans="1:8" ht="13.5" customHeight="1">
      <c r="A472" s="65"/>
      <c r="B472" s="65"/>
      <c r="C472" s="93"/>
      <c r="D472" s="93"/>
      <c r="E472" s="45"/>
      <c r="F472" s="65"/>
      <c r="G472" s="65"/>
      <c r="H472" s="65"/>
    </row>
    <row r="473" spans="1:8" ht="13.5" customHeight="1">
      <c r="A473" s="65"/>
      <c r="B473" s="65"/>
      <c r="C473" s="93"/>
      <c r="D473" s="93"/>
      <c r="E473" s="45"/>
      <c r="F473" s="65"/>
      <c r="G473" s="65"/>
      <c r="H473" s="65"/>
    </row>
    <row r="474" spans="1:8" ht="13.5" customHeight="1">
      <c r="A474" s="65"/>
      <c r="B474" s="65"/>
      <c r="C474" s="93"/>
      <c r="D474" s="93"/>
      <c r="E474" s="45"/>
      <c r="F474" s="65"/>
      <c r="G474" s="65"/>
      <c r="H474" s="65"/>
    </row>
    <row r="475" spans="1:8" ht="13.5" customHeight="1">
      <c r="A475" s="65"/>
      <c r="B475" s="65"/>
      <c r="C475" s="93"/>
      <c r="D475" s="93"/>
      <c r="E475" s="45"/>
      <c r="F475" s="65"/>
      <c r="G475" s="65"/>
      <c r="H475" s="65"/>
    </row>
    <row r="476" spans="1:8" ht="13.5" customHeight="1">
      <c r="A476" s="65"/>
      <c r="B476" s="65"/>
      <c r="C476" s="93"/>
      <c r="D476" s="93"/>
      <c r="E476" s="45"/>
      <c r="F476" s="65"/>
      <c r="G476" s="65"/>
      <c r="H476" s="65"/>
    </row>
    <row r="477" spans="1:8" ht="13.5" customHeight="1">
      <c r="A477" s="65"/>
      <c r="B477" s="65"/>
      <c r="C477" s="93"/>
      <c r="D477" s="93"/>
      <c r="E477" s="45"/>
      <c r="F477" s="65"/>
      <c r="G477" s="65"/>
      <c r="H477" s="65"/>
    </row>
    <row r="478" spans="1:8" ht="13.5" customHeight="1">
      <c r="A478" s="65"/>
      <c r="B478" s="65"/>
      <c r="C478" s="93"/>
      <c r="D478" s="93"/>
      <c r="E478" s="45"/>
      <c r="F478" s="65"/>
      <c r="G478" s="65"/>
      <c r="H478" s="65"/>
    </row>
    <row r="479" spans="1:8" ht="13.5" customHeight="1">
      <c r="A479" s="65"/>
      <c r="B479" s="65"/>
      <c r="C479" s="93"/>
      <c r="D479" s="93"/>
      <c r="E479" s="45"/>
      <c r="F479" s="65"/>
      <c r="G479" s="65"/>
      <c r="H479" s="65"/>
    </row>
    <row r="480" spans="1:8" ht="13.5" customHeight="1">
      <c r="A480" s="65"/>
      <c r="B480" s="65"/>
      <c r="C480" s="93"/>
      <c r="D480" s="93"/>
      <c r="E480" s="45"/>
      <c r="F480" s="65"/>
      <c r="G480" s="65"/>
      <c r="H480" s="65"/>
    </row>
    <row r="481" spans="1:8" ht="13.5" customHeight="1">
      <c r="A481" s="65"/>
      <c r="B481" s="65"/>
      <c r="C481" s="93"/>
      <c r="D481" s="93"/>
      <c r="E481" s="45"/>
      <c r="F481" s="65"/>
      <c r="G481" s="65"/>
      <c r="H481" s="65"/>
    </row>
    <row r="482" spans="1:8" ht="13.5" customHeight="1">
      <c r="A482" s="65"/>
      <c r="B482" s="65"/>
      <c r="C482" s="93"/>
      <c r="D482" s="93"/>
      <c r="E482" s="45"/>
      <c r="F482" s="65"/>
      <c r="G482" s="65"/>
      <c r="H482" s="65"/>
    </row>
    <row r="483" spans="1:8" ht="13.5" customHeight="1">
      <c r="A483" s="65"/>
      <c r="B483" s="65"/>
      <c r="C483" s="93"/>
      <c r="D483" s="93"/>
      <c r="E483" s="45"/>
      <c r="F483" s="65"/>
      <c r="G483" s="65"/>
      <c r="H483" s="65"/>
    </row>
    <row r="484" spans="1:8" ht="13.5" customHeight="1">
      <c r="A484" s="65"/>
      <c r="B484" s="65"/>
      <c r="C484" s="93"/>
      <c r="D484" s="93"/>
      <c r="E484" s="45"/>
      <c r="F484" s="65"/>
      <c r="G484" s="65"/>
      <c r="H484" s="65"/>
    </row>
    <row r="485" spans="1:8" ht="13.5" customHeight="1">
      <c r="A485" s="65"/>
      <c r="B485" s="65"/>
      <c r="C485" s="93"/>
      <c r="D485" s="93"/>
      <c r="E485" s="45"/>
      <c r="F485" s="65"/>
      <c r="G485" s="65"/>
      <c r="H485" s="65"/>
    </row>
    <row r="486" spans="1:8" ht="13.5" customHeight="1">
      <c r="A486" s="65"/>
      <c r="B486" s="65"/>
      <c r="C486" s="93"/>
      <c r="D486" s="93"/>
      <c r="E486" s="45"/>
      <c r="F486" s="65"/>
      <c r="G486" s="65"/>
      <c r="H486" s="65"/>
    </row>
    <row r="487" spans="1:8" ht="13.5" customHeight="1">
      <c r="A487" s="65"/>
      <c r="B487" s="65"/>
      <c r="C487" s="93"/>
      <c r="D487" s="93"/>
      <c r="E487" s="45"/>
      <c r="F487" s="65"/>
      <c r="G487" s="65"/>
      <c r="H487" s="65"/>
    </row>
    <row r="488" spans="1:8" ht="13.5" customHeight="1">
      <c r="A488" s="65"/>
      <c r="B488" s="65"/>
      <c r="C488" s="93"/>
      <c r="D488" s="93"/>
      <c r="E488" s="45"/>
      <c r="F488" s="65"/>
      <c r="G488" s="65"/>
      <c r="H488" s="65"/>
    </row>
    <row r="489" spans="1:8" ht="13.5" customHeight="1">
      <c r="A489" s="65"/>
      <c r="B489" s="65"/>
      <c r="C489" s="93"/>
      <c r="D489" s="93"/>
      <c r="E489" s="45"/>
      <c r="F489" s="65"/>
      <c r="G489" s="65"/>
      <c r="H489" s="65"/>
    </row>
    <row r="490" spans="1:8" ht="13.5" customHeight="1">
      <c r="A490" s="65"/>
      <c r="B490" s="65"/>
      <c r="C490" s="93"/>
      <c r="D490" s="93"/>
      <c r="E490" s="45"/>
      <c r="F490" s="65"/>
      <c r="G490" s="65"/>
      <c r="H490" s="65"/>
    </row>
    <row r="491" spans="1:8" ht="13.5" customHeight="1">
      <c r="A491" s="65"/>
      <c r="B491" s="65"/>
      <c r="C491" s="93"/>
      <c r="D491" s="93"/>
      <c r="E491" s="45"/>
      <c r="F491" s="65"/>
      <c r="G491" s="65"/>
      <c r="H491" s="65"/>
    </row>
    <row r="492" spans="1:8" ht="13.5" customHeight="1">
      <c r="A492" s="65"/>
      <c r="B492" s="65"/>
      <c r="C492" s="93"/>
      <c r="D492" s="93"/>
      <c r="E492" s="45"/>
      <c r="F492" s="65"/>
      <c r="G492" s="65"/>
      <c r="H492" s="65"/>
    </row>
    <row r="493" spans="1:8" ht="13.5" customHeight="1">
      <c r="A493" s="65"/>
      <c r="B493" s="65"/>
      <c r="C493" s="93"/>
      <c r="D493" s="93"/>
      <c r="E493" s="45"/>
      <c r="F493" s="65"/>
      <c r="G493" s="65"/>
      <c r="H493" s="65"/>
    </row>
    <row r="494" spans="1:8" ht="13.5" customHeight="1">
      <c r="A494" s="65"/>
      <c r="B494" s="65"/>
      <c r="C494" s="93"/>
      <c r="D494" s="93"/>
      <c r="E494" s="45"/>
      <c r="F494" s="65"/>
      <c r="G494" s="65"/>
      <c r="H494" s="65"/>
    </row>
    <row r="495" spans="1:8" ht="13.5" customHeight="1">
      <c r="A495" s="65"/>
      <c r="B495" s="65"/>
      <c r="C495" s="93"/>
      <c r="D495" s="93"/>
      <c r="E495" s="45"/>
      <c r="F495" s="65"/>
      <c r="G495" s="65"/>
      <c r="H495" s="65"/>
    </row>
    <row r="496" spans="1:8" ht="13.5" customHeight="1">
      <c r="A496" s="65"/>
      <c r="B496" s="65"/>
      <c r="C496" s="93"/>
      <c r="D496" s="93"/>
      <c r="E496" s="45"/>
      <c r="F496" s="65"/>
      <c r="G496" s="65"/>
      <c r="H496" s="65"/>
    </row>
    <row r="497" spans="1:8" ht="13.5" customHeight="1">
      <c r="A497" s="65"/>
      <c r="B497" s="65"/>
      <c r="C497" s="93"/>
      <c r="D497" s="93"/>
      <c r="E497" s="45"/>
      <c r="F497" s="65"/>
      <c r="G497" s="65"/>
      <c r="H497" s="65"/>
    </row>
    <row r="498" spans="1:8" ht="13.5" customHeight="1">
      <c r="A498" s="65"/>
      <c r="B498" s="65"/>
      <c r="C498" s="93"/>
      <c r="D498" s="93"/>
      <c r="E498" s="45"/>
      <c r="F498" s="65"/>
      <c r="G498" s="65"/>
      <c r="H498" s="65"/>
    </row>
    <row r="499" spans="1:8" ht="13.5" customHeight="1">
      <c r="A499" s="65"/>
      <c r="B499" s="65"/>
      <c r="C499" s="93"/>
      <c r="D499" s="93"/>
      <c r="E499" s="45"/>
      <c r="F499" s="65"/>
      <c r="G499" s="65"/>
      <c r="H499" s="65"/>
    </row>
    <row r="500" spans="1:8" ht="13.5" customHeight="1">
      <c r="A500" s="65"/>
      <c r="B500" s="65"/>
      <c r="C500" s="93"/>
      <c r="D500" s="93"/>
      <c r="E500" s="45"/>
      <c r="F500" s="65"/>
      <c r="G500" s="65"/>
      <c r="H500" s="65"/>
    </row>
    <row r="501" spans="1:8" ht="13.5" customHeight="1">
      <c r="A501" s="65"/>
      <c r="B501" s="65"/>
      <c r="C501" s="93"/>
      <c r="D501" s="93"/>
      <c r="E501" s="45"/>
      <c r="F501" s="65"/>
      <c r="G501" s="65"/>
      <c r="H501" s="65"/>
    </row>
    <row r="502" spans="1:8" ht="13.5" customHeight="1">
      <c r="A502" s="65"/>
      <c r="B502" s="65"/>
      <c r="C502" s="93"/>
      <c r="D502" s="93"/>
      <c r="E502" s="45"/>
      <c r="F502" s="65"/>
      <c r="G502" s="65"/>
      <c r="H502" s="65"/>
    </row>
    <row r="503" spans="1:8" ht="13.5" customHeight="1">
      <c r="A503" s="65"/>
      <c r="B503" s="65"/>
      <c r="C503" s="93"/>
      <c r="D503" s="93"/>
      <c r="E503" s="45"/>
      <c r="F503" s="65"/>
      <c r="G503" s="65"/>
      <c r="H503" s="65"/>
    </row>
    <row r="504" spans="1:8" ht="13.5" customHeight="1">
      <c r="A504" s="65"/>
      <c r="B504" s="65"/>
      <c r="C504" s="93"/>
      <c r="D504" s="93"/>
      <c r="E504" s="45"/>
      <c r="F504" s="65"/>
      <c r="G504" s="65"/>
      <c r="H504" s="65"/>
    </row>
    <row r="505" spans="1:8" ht="13.5" customHeight="1">
      <c r="A505" s="65"/>
      <c r="B505" s="65"/>
      <c r="C505" s="93"/>
      <c r="D505" s="93"/>
      <c r="E505" s="45"/>
      <c r="F505" s="65"/>
      <c r="G505" s="65"/>
      <c r="H505" s="65"/>
    </row>
    <row r="506" spans="1:8" ht="13.5" customHeight="1">
      <c r="A506" s="65"/>
      <c r="B506" s="65"/>
      <c r="C506" s="93"/>
      <c r="D506" s="93"/>
      <c r="E506" s="45"/>
      <c r="F506" s="65"/>
      <c r="G506" s="65"/>
      <c r="H506" s="65"/>
    </row>
    <row r="507" spans="1:8" ht="13.5" customHeight="1">
      <c r="A507" s="65"/>
      <c r="B507" s="65"/>
      <c r="C507" s="93"/>
      <c r="D507" s="93"/>
      <c r="E507" s="45"/>
      <c r="F507" s="65"/>
      <c r="G507" s="65"/>
      <c r="H507" s="65"/>
    </row>
    <row r="508" spans="1:8" ht="13.5" customHeight="1">
      <c r="A508" s="65"/>
      <c r="B508" s="65"/>
      <c r="C508" s="93"/>
      <c r="D508" s="93"/>
      <c r="E508" s="45"/>
      <c r="F508" s="65"/>
      <c r="G508" s="65"/>
      <c r="H508" s="65"/>
    </row>
    <row r="509" spans="1:8" ht="13.5" customHeight="1">
      <c r="A509" s="65"/>
      <c r="B509" s="65"/>
      <c r="C509" s="93"/>
      <c r="D509" s="93"/>
      <c r="E509" s="45"/>
      <c r="F509" s="65"/>
      <c r="G509" s="65"/>
      <c r="H509" s="65"/>
    </row>
    <row r="510" spans="1:8" ht="13.5" customHeight="1">
      <c r="A510" s="65"/>
      <c r="B510" s="65"/>
      <c r="C510" s="93"/>
      <c r="D510" s="93"/>
      <c r="E510" s="45"/>
      <c r="F510" s="65"/>
      <c r="G510" s="65"/>
      <c r="H510" s="65"/>
    </row>
    <row r="511" spans="1:8" ht="13.5" customHeight="1">
      <c r="A511" s="65"/>
      <c r="B511" s="65"/>
      <c r="C511" s="93"/>
      <c r="D511" s="93"/>
      <c r="E511" s="45"/>
      <c r="F511" s="65"/>
      <c r="G511" s="65"/>
      <c r="H511" s="65"/>
    </row>
    <row r="512" spans="1:8" ht="13.5" customHeight="1">
      <c r="A512" s="65"/>
      <c r="B512" s="65"/>
      <c r="C512" s="93"/>
      <c r="D512" s="93"/>
      <c r="E512" s="45"/>
      <c r="F512" s="65"/>
      <c r="G512" s="65"/>
      <c r="H512" s="65"/>
    </row>
    <row r="513" spans="1:8" ht="13.5" customHeight="1">
      <c r="A513" s="65"/>
      <c r="B513" s="65"/>
      <c r="C513" s="93"/>
      <c r="D513" s="93"/>
      <c r="E513" s="45"/>
      <c r="F513" s="65"/>
      <c r="G513" s="65"/>
      <c r="H513" s="65"/>
    </row>
    <row r="514" spans="1:8" ht="13.5" customHeight="1">
      <c r="A514" s="65"/>
      <c r="B514" s="65"/>
      <c r="C514" s="93"/>
      <c r="D514" s="93"/>
      <c r="E514" s="45"/>
      <c r="F514" s="65"/>
      <c r="G514" s="65"/>
      <c r="H514" s="65"/>
    </row>
    <row r="515" spans="1:8" ht="13.5" customHeight="1">
      <c r="A515" s="65"/>
      <c r="B515" s="65"/>
      <c r="C515" s="93"/>
      <c r="D515" s="93"/>
      <c r="E515" s="45"/>
      <c r="F515" s="65"/>
      <c r="G515" s="65"/>
      <c r="H515" s="65"/>
    </row>
    <row r="516" spans="1:8" ht="13.5" customHeight="1">
      <c r="A516" s="65"/>
      <c r="B516" s="65"/>
      <c r="C516" s="93"/>
      <c r="D516" s="93"/>
      <c r="E516" s="45"/>
      <c r="F516" s="65"/>
      <c r="G516" s="65"/>
      <c r="H516" s="65"/>
    </row>
    <row r="517" spans="1:8" ht="13.5" customHeight="1">
      <c r="A517" s="65"/>
      <c r="B517" s="65"/>
      <c r="C517" s="93"/>
      <c r="D517" s="93"/>
      <c r="E517" s="45"/>
      <c r="F517" s="65"/>
      <c r="G517" s="65"/>
      <c r="H517" s="65"/>
    </row>
    <row r="518" spans="1:8" ht="13.5" customHeight="1">
      <c r="A518" s="65"/>
      <c r="B518" s="65"/>
      <c r="C518" s="93"/>
      <c r="D518" s="93"/>
      <c r="E518" s="45"/>
      <c r="F518" s="65"/>
      <c r="G518" s="65"/>
      <c r="H518" s="65"/>
    </row>
    <row r="519" spans="1:8" ht="13.5" customHeight="1">
      <c r="A519" s="65"/>
      <c r="B519" s="65"/>
      <c r="C519" s="93"/>
      <c r="D519" s="93"/>
      <c r="E519" s="45"/>
      <c r="F519" s="65"/>
      <c r="G519" s="65"/>
      <c r="H519" s="65"/>
    </row>
    <row r="520" spans="1:8" ht="13.5" customHeight="1">
      <c r="A520" s="65"/>
      <c r="B520" s="65"/>
      <c r="C520" s="93"/>
      <c r="D520" s="93"/>
      <c r="E520" s="45"/>
      <c r="F520" s="65"/>
      <c r="G520" s="65"/>
      <c r="H520" s="65"/>
    </row>
    <row r="521" spans="1:8" ht="13.5" customHeight="1">
      <c r="A521" s="65"/>
      <c r="B521" s="65"/>
      <c r="C521" s="93"/>
      <c r="D521" s="93"/>
      <c r="E521" s="45"/>
      <c r="F521" s="65"/>
      <c r="G521" s="65"/>
      <c r="H521" s="65"/>
    </row>
    <row r="522" spans="1:8" ht="13.5" customHeight="1">
      <c r="A522" s="65"/>
      <c r="B522" s="65"/>
      <c r="C522" s="93"/>
      <c r="D522" s="93"/>
      <c r="E522" s="45"/>
      <c r="F522" s="65"/>
      <c r="G522" s="65"/>
      <c r="H522" s="65"/>
    </row>
    <row r="523" spans="1:8" ht="13.5" customHeight="1">
      <c r="A523" s="65"/>
      <c r="B523" s="65"/>
      <c r="C523" s="93"/>
      <c r="D523" s="93"/>
      <c r="E523" s="45"/>
      <c r="F523" s="65"/>
      <c r="G523" s="65"/>
      <c r="H523" s="65"/>
    </row>
    <row r="524" spans="1:8" ht="13.5" customHeight="1">
      <c r="A524" s="65"/>
      <c r="B524" s="65"/>
      <c r="C524" s="93"/>
      <c r="D524" s="93"/>
      <c r="E524" s="45"/>
      <c r="F524" s="65"/>
      <c r="G524" s="65"/>
      <c r="H524" s="65"/>
    </row>
    <row r="525" spans="1:8" ht="13.5" customHeight="1">
      <c r="A525" s="65"/>
      <c r="B525" s="65"/>
      <c r="C525" s="93"/>
      <c r="D525" s="93"/>
      <c r="E525" s="45"/>
      <c r="F525" s="65"/>
      <c r="G525" s="65"/>
      <c r="H525" s="65"/>
    </row>
    <row r="526" spans="1:8" ht="13.5" customHeight="1">
      <c r="A526" s="65"/>
      <c r="B526" s="65"/>
      <c r="C526" s="93"/>
      <c r="D526" s="93"/>
      <c r="E526" s="45"/>
      <c r="F526" s="65"/>
      <c r="G526" s="65"/>
      <c r="H526" s="65"/>
    </row>
    <row r="527" spans="1:8" ht="13.5" customHeight="1">
      <c r="A527" s="65"/>
      <c r="B527" s="65"/>
      <c r="C527" s="93"/>
      <c r="D527" s="93"/>
      <c r="E527" s="45"/>
      <c r="F527" s="65"/>
      <c r="G527" s="65"/>
      <c r="H527" s="65"/>
    </row>
    <row r="528" spans="1:8" ht="13.5" customHeight="1">
      <c r="A528" s="65"/>
      <c r="B528" s="65"/>
      <c r="C528" s="93"/>
      <c r="D528" s="93"/>
      <c r="E528" s="45"/>
      <c r="F528" s="65"/>
      <c r="G528" s="65"/>
      <c r="H528" s="65"/>
    </row>
    <row r="529" spans="1:8" ht="13.5" customHeight="1">
      <c r="A529" s="65"/>
      <c r="B529" s="65"/>
      <c r="C529" s="93"/>
      <c r="D529" s="93"/>
      <c r="E529" s="45"/>
      <c r="F529" s="65"/>
      <c r="G529" s="65"/>
      <c r="H529" s="65"/>
    </row>
    <row r="530" spans="1:8" ht="13.5" customHeight="1">
      <c r="A530" s="65"/>
      <c r="B530" s="65"/>
      <c r="C530" s="93"/>
      <c r="D530" s="93"/>
      <c r="E530" s="45"/>
      <c r="F530" s="65"/>
      <c r="G530" s="65"/>
      <c r="H530" s="65"/>
    </row>
    <row r="531" spans="1:8" ht="13.5" customHeight="1">
      <c r="A531" s="65"/>
      <c r="B531" s="65"/>
      <c r="C531" s="93"/>
      <c r="D531" s="93"/>
      <c r="E531" s="45"/>
      <c r="F531" s="65"/>
      <c r="G531" s="65"/>
      <c r="H531" s="65"/>
    </row>
    <row r="532" spans="1:8" ht="13.5" customHeight="1">
      <c r="A532" s="65"/>
      <c r="B532" s="65"/>
      <c r="C532" s="93"/>
      <c r="D532" s="93"/>
      <c r="E532" s="45"/>
      <c r="F532" s="65"/>
      <c r="G532" s="65"/>
      <c r="H532" s="65"/>
    </row>
    <row r="533" spans="1:8" ht="13.5" customHeight="1">
      <c r="A533" s="65"/>
      <c r="B533" s="65"/>
      <c r="C533" s="93"/>
      <c r="D533" s="93"/>
      <c r="E533" s="45"/>
      <c r="F533" s="65"/>
      <c r="G533" s="65"/>
      <c r="H533" s="65"/>
    </row>
    <row r="534" spans="1:8" ht="13.5" customHeight="1">
      <c r="A534" s="65"/>
      <c r="B534" s="65"/>
      <c r="C534" s="93"/>
      <c r="D534" s="93"/>
      <c r="E534" s="45"/>
      <c r="F534" s="65"/>
      <c r="G534" s="65"/>
      <c r="H534" s="65"/>
    </row>
    <row r="535" spans="1:8" ht="13.5" customHeight="1">
      <c r="A535" s="65"/>
      <c r="B535" s="65"/>
      <c r="C535" s="93"/>
      <c r="D535" s="93"/>
      <c r="E535" s="45"/>
      <c r="F535" s="65"/>
      <c r="G535" s="65"/>
      <c r="H535" s="65"/>
    </row>
    <row r="536" spans="1:8" ht="13.5" customHeight="1">
      <c r="A536" s="65"/>
      <c r="B536" s="65"/>
      <c r="C536" s="93"/>
      <c r="D536" s="93"/>
      <c r="E536" s="45"/>
      <c r="F536" s="65"/>
      <c r="G536" s="65"/>
      <c r="H536" s="65"/>
    </row>
    <row r="537" spans="1:8" ht="13.5" customHeight="1">
      <c r="A537" s="65"/>
      <c r="B537" s="65"/>
      <c r="C537" s="93"/>
      <c r="D537" s="93"/>
      <c r="E537" s="45"/>
      <c r="F537" s="65"/>
      <c r="G537" s="65"/>
      <c r="H537" s="65"/>
    </row>
    <row r="538" spans="1:8" ht="13.5" customHeight="1">
      <c r="A538" s="65"/>
      <c r="B538" s="65"/>
      <c r="C538" s="93"/>
      <c r="D538" s="93"/>
      <c r="E538" s="45"/>
      <c r="F538" s="65"/>
      <c r="G538" s="65"/>
      <c r="H538" s="65"/>
    </row>
    <row r="539" spans="1:8" ht="13.5" customHeight="1">
      <c r="A539" s="65"/>
      <c r="B539" s="65"/>
      <c r="C539" s="93"/>
      <c r="D539" s="93"/>
      <c r="E539" s="45"/>
      <c r="F539" s="65"/>
      <c r="G539" s="65"/>
      <c r="H539" s="65"/>
    </row>
    <row r="540" spans="1:8" ht="13.5" customHeight="1">
      <c r="A540" s="65"/>
      <c r="B540" s="65"/>
      <c r="C540" s="93"/>
      <c r="D540" s="93"/>
      <c r="E540" s="45"/>
      <c r="F540" s="65"/>
      <c r="G540" s="65"/>
      <c r="H540" s="65"/>
    </row>
    <row r="541" spans="1:8" ht="13.5" customHeight="1">
      <c r="A541" s="65"/>
      <c r="B541" s="65"/>
      <c r="C541" s="93"/>
      <c r="D541" s="93"/>
      <c r="E541" s="45"/>
      <c r="F541" s="65"/>
      <c r="G541" s="65"/>
      <c r="H541" s="65"/>
    </row>
    <row r="542" spans="1:8" ht="13.5" customHeight="1">
      <c r="A542" s="65"/>
      <c r="B542" s="65"/>
      <c r="C542" s="93"/>
      <c r="D542" s="93"/>
      <c r="E542" s="45"/>
      <c r="F542" s="65"/>
      <c r="G542" s="65"/>
      <c r="H542" s="65"/>
    </row>
    <row r="543" spans="1:8" ht="13.5" customHeight="1">
      <c r="A543" s="65"/>
      <c r="B543" s="65"/>
      <c r="C543" s="93"/>
      <c r="D543" s="93"/>
      <c r="E543" s="45"/>
      <c r="F543" s="65"/>
      <c r="G543" s="65"/>
      <c r="H543" s="65"/>
    </row>
    <row r="544" spans="1:8" ht="13.5" customHeight="1">
      <c r="A544" s="65"/>
      <c r="B544" s="65"/>
      <c r="C544" s="93"/>
      <c r="D544" s="93"/>
      <c r="E544" s="45"/>
      <c r="F544" s="65"/>
      <c r="G544" s="65"/>
      <c r="H544" s="65"/>
    </row>
    <row r="545" spans="1:8" ht="13.5" customHeight="1">
      <c r="A545" s="65"/>
      <c r="B545" s="65"/>
      <c r="C545" s="93"/>
      <c r="D545" s="93"/>
      <c r="E545" s="45"/>
      <c r="F545" s="65"/>
      <c r="G545" s="65"/>
      <c r="H545" s="65"/>
    </row>
    <row r="546" spans="1:8" ht="13.5" customHeight="1">
      <c r="A546" s="65"/>
      <c r="B546" s="65"/>
      <c r="C546" s="93"/>
      <c r="D546" s="93"/>
      <c r="E546" s="45"/>
      <c r="F546" s="65"/>
      <c r="G546" s="65"/>
      <c r="H546" s="65"/>
    </row>
    <row r="547" spans="1:8" ht="13.5" customHeight="1">
      <c r="A547" s="65"/>
      <c r="B547" s="65"/>
      <c r="C547" s="93"/>
      <c r="D547" s="93"/>
      <c r="E547" s="45"/>
      <c r="F547" s="65"/>
      <c r="G547" s="65"/>
      <c r="H547" s="65"/>
    </row>
    <row r="548" spans="1:8" ht="13.5" customHeight="1">
      <c r="A548" s="65"/>
      <c r="B548" s="65"/>
      <c r="C548" s="93"/>
      <c r="D548" s="93"/>
      <c r="E548" s="45"/>
      <c r="F548" s="65"/>
      <c r="G548" s="65"/>
      <c r="H548" s="65"/>
    </row>
    <row r="549" spans="1:8" ht="13.5" customHeight="1">
      <c r="A549" s="65"/>
      <c r="B549" s="65"/>
      <c r="C549" s="93"/>
      <c r="D549" s="93"/>
      <c r="E549" s="45"/>
      <c r="F549" s="65"/>
      <c r="G549" s="65"/>
      <c r="H549" s="65"/>
    </row>
    <row r="550" spans="1:8" ht="13.5" customHeight="1">
      <c r="A550" s="65"/>
      <c r="B550" s="65"/>
      <c r="C550" s="93"/>
      <c r="D550" s="93"/>
      <c r="E550" s="45"/>
      <c r="F550" s="65"/>
      <c r="G550" s="65"/>
      <c r="H550" s="65"/>
    </row>
    <row r="551" spans="1:8" ht="13.5" customHeight="1">
      <c r="A551" s="65"/>
      <c r="B551" s="65"/>
      <c r="C551" s="93"/>
      <c r="D551" s="93"/>
      <c r="E551" s="45"/>
      <c r="F551" s="65"/>
      <c r="G551" s="65"/>
      <c r="H551" s="65"/>
    </row>
    <row r="552" spans="1:8" ht="13.5" customHeight="1">
      <c r="A552" s="65"/>
      <c r="B552" s="65"/>
      <c r="C552" s="93"/>
      <c r="D552" s="93"/>
      <c r="E552" s="45"/>
      <c r="F552" s="65"/>
      <c r="G552" s="65"/>
      <c r="H552" s="65"/>
    </row>
    <row r="553" spans="1:8" ht="13.5" customHeight="1">
      <c r="A553" s="65"/>
      <c r="B553" s="65"/>
      <c r="C553" s="93"/>
      <c r="D553" s="93"/>
      <c r="E553" s="45"/>
      <c r="F553" s="65"/>
      <c r="G553" s="65"/>
      <c r="H553" s="65"/>
    </row>
    <row r="554" spans="1:8" ht="13.5" customHeight="1">
      <c r="A554" s="65"/>
      <c r="B554" s="65"/>
      <c r="C554" s="93"/>
      <c r="D554" s="93"/>
      <c r="E554" s="45"/>
      <c r="F554" s="65"/>
      <c r="G554" s="65"/>
      <c r="H554" s="65"/>
    </row>
    <row r="555" spans="1:8" ht="13.5" customHeight="1">
      <c r="A555" s="65"/>
      <c r="B555" s="65"/>
      <c r="C555" s="93"/>
      <c r="D555" s="93"/>
      <c r="E555" s="45"/>
      <c r="F555" s="65"/>
      <c r="G555" s="65"/>
      <c r="H555" s="65"/>
    </row>
    <row r="556" spans="1:8" ht="13.5" customHeight="1">
      <c r="A556" s="65"/>
      <c r="B556" s="65"/>
      <c r="C556" s="93"/>
      <c r="D556" s="93"/>
      <c r="E556" s="45"/>
      <c r="F556" s="65"/>
      <c r="G556" s="65"/>
      <c r="H556" s="65"/>
    </row>
    <row r="557" spans="1:8" ht="13.5" customHeight="1">
      <c r="A557" s="65"/>
      <c r="B557" s="65"/>
      <c r="C557" s="93"/>
      <c r="D557" s="93"/>
      <c r="E557" s="45"/>
      <c r="F557" s="65"/>
      <c r="G557" s="65"/>
      <c r="H557" s="65"/>
    </row>
    <row r="558" spans="1:8" ht="13.5" customHeight="1">
      <c r="A558" s="65"/>
      <c r="B558" s="65"/>
      <c r="C558" s="93"/>
      <c r="D558" s="93"/>
      <c r="E558" s="45"/>
      <c r="F558" s="65"/>
      <c r="G558" s="65"/>
      <c r="H558" s="65"/>
    </row>
    <row r="559" spans="1:8" ht="13.5" customHeight="1">
      <c r="A559" s="65"/>
      <c r="B559" s="65"/>
      <c r="C559" s="93"/>
      <c r="D559" s="93"/>
      <c r="E559" s="45"/>
      <c r="F559" s="65"/>
      <c r="G559" s="65"/>
      <c r="H559" s="65"/>
    </row>
    <row r="560" spans="1:8" ht="13.5" customHeight="1">
      <c r="A560" s="65"/>
      <c r="B560" s="65"/>
      <c r="C560" s="93"/>
      <c r="D560" s="93"/>
      <c r="E560" s="45"/>
      <c r="F560" s="65"/>
      <c r="G560" s="65"/>
      <c r="H560" s="65"/>
    </row>
    <row r="561" spans="1:8" ht="13.5" customHeight="1">
      <c r="A561" s="65"/>
      <c r="B561" s="65"/>
      <c r="C561" s="93"/>
      <c r="D561" s="93"/>
      <c r="E561" s="45"/>
      <c r="F561" s="65"/>
      <c r="G561" s="65"/>
      <c r="H561" s="65"/>
    </row>
    <row r="562" spans="1:8" ht="13.5" customHeight="1">
      <c r="A562" s="65"/>
      <c r="B562" s="65"/>
      <c r="C562" s="93"/>
      <c r="D562" s="93"/>
      <c r="E562" s="45"/>
      <c r="F562" s="65"/>
      <c r="G562" s="65"/>
      <c r="H562" s="65"/>
    </row>
    <row r="563" spans="1:8" ht="13.5" customHeight="1">
      <c r="A563" s="65"/>
      <c r="B563" s="65"/>
      <c r="C563" s="93"/>
      <c r="D563" s="93"/>
      <c r="E563" s="45"/>
      <c r="F563" s="65"/>
      <c r="G563" s="65"/>
      <c r="H563" s="65"/>
    </row>
    <row r="564" spans="1:8" ht="13.5" customHeight="1">
      <c r="A564" s="65"/>
      <c r="B564" s="65"/>
      <c r="C564" s="93"/>
      <c r="D564" s="93"/>
      <c r="E564" s="45"/>
      <c r="F564" s="65"/>
      <c r="G564" s="65"/>
      <c r="H564" s="65"/>
    </row>
    <row r="565" spans="1:8" ht="13.5" customHeight="1">
      <c r="A565" s="65"/>
      <c r="B565" s="65"/>
      <c r="C565" s="93"/>
      <c r="D565" s="93"/>
      <c r="E565" s="45"/>
      <c r="F565" s="65"/>
      <c r="G565" s="65"/>
      <c r="H565" s="65"/>
    </row>
    <row r="566" spans="1:8" ht="13.5" customHeight="1">
      <c r="A566" s="65"/>
      <c r="B566" s="65"/>
      <c r="C566" s="93"/>
      <c r="D566" s="93"/>
      <c r="E566" s="45"/>
      <c r="F566" s="65"/>
      <c r="G566" s="65"/>
      <c r="H566" s="65"/>
    </row>
    <row r="567" spans="1:8" ht="13.5" customHeight="1">
      <c r="A567" s="65"/>
      <c r="B567" s="65"/>
      <c r="C567" s="93"/>
      <c r="D567" s="93"/>
      <c r="E567" s="45"/>
      <c r="F567" s="65"/>
      <c r="G567" s="65"/>
      <c r="H567" s="65"/>
    </row>
    <row r="568" spans="1:8" ht="13.5" customHeight="1">
      <c r="A568" s="65"/>
      <c r="B568" s="65"/>
      <c r="C568" s="93"/>
      <c r="D568" s="93"/>
      <c r="E568" s="45"/>
      <c r="F568" s="65"/>
      <c r="G568" s="65"/>
      <c r="H568" s="65"/>
    </row>
    <row r="569" spans="1:8" ht="13.5" customHeight="1">
      <c r="A569" s="65"/>
      <c r="B569" s="65"/>
      <c r="C569" s="93"/>
      <c r="D569" s="93"/>
      <c r="E569" s="45"/>
      <c r="F569" s="65"/>
      <c r="G569" s="65"/>
      <c r="H569" s="65"/>
    </row>
    <row r="570" spans="1:8" ht="13.5" customHeight="1">
      <c r="A570" s="65"/>
      <c r="B570" s="65"/>
      <c r="C570" s="93"/>
      <c r="D570" s="93"/>
      <c r="E570" s="45"/>
      <c r="F570" s="65"/>
      <c r="G570" s="65"/>
      <c r="H570" s="65"/>
    </row>
    <row r="571" spans="1:8" ht="13.5" customHeight="1">
      <c r="A571" s="65"/>
      <c r="B571" s="65"/>
      <c r="C571" s="93"/>
      <c r="D571" s="93"/>
      <c r="E571" s="45"/>
      <c r="F571" s="65"/>
      <c r="G571" s="65"/>
      <c r="H571" s="65"/>
    </row>
    <row r="572" spans="1:8" ht="13.5" customHeight="1">
      <c r="A572" s="65"/>
      <c r="B572" s="65"/>
      <c r="C572" s="93"/>
      <c r="D572" s="93"/>
      <c r="E572" s="45"/>
      <c r="F572" s="65"/>
      <c r="G572" s="65"/>
      <c r="H572" s="65"/>
    </row>
    <row r="573" spans="1:8" ht="13.5" customHeight="1">
      <c r="A573" s="65"/>
      <c r="B573" s="65"/>
      <c r="C573" s="93"/>
      <c r="D573" s="93"/>
      <c r="E573" s="45"/>
      <c r="F573" s="65"/>
      <c r="G573" s="65"/>
      <c r="H573" s="65"/>
    </row>
    <row r="574" spans="1:8" ht="13.5" customHeight="1">
      <c r="A574" s="65"/>
      <c r="B574" s="65"/>
      <c r="C574" s="93"/>
      <c r="D574" s="93"/>
      <c r="E574" s="45"/>
      <c r="F574" s="65"/>
      <c r="G574" s="65"/>
      <c r="H574" s="65"/>
    </row>
    <row r="575" spans="1:8" ht="13.5" customHeight="1">
      <c r="A575" s="65"/>
      <c r="B575" s="65"/>
      <c r="C575" s="93"/>
      <c r="D575" s="93"/>
      <c r="E575" s="45"/>
      <c r="F575" s="65"/>
      <c r="G575" s="65"/>
      <c r="H575" s="65"/>
    </row>
    <row r="576" spans="1:8" ht="13.5" customHeight="1">
      <c r="A576" s="65"/>
      <c r="B576" s="65"/>
      <c r="C576" s="93"/>
      <c r="D576" s="93"/>
      <c r="E576" s="45"/>
      <c r="F576" s="65"/>
      <c r="G576" s="65"/>
      <c r="H576" s="65"/>
    </row>
    <row r="577" spans="1:8" ht="13.5" customHeight="1">
      <c r="A577" s="65"/>
      <c r="B577" s="65"/>
      <c r="C577" s="93"/>
      <c r="D577" s="93"/>
      <c r="E577" s="45"/>
      <c r="F577" s="65"/>
      <c r="G577" s="65"/>
      <c r="H577" s="65"/>
    </row>
    <row r="578" spans="1:8" ht="13.5" customHeight="1">
      <c r="A578" s="65"/>
      <c r="B578" s="65"/>
      <c r="C578" s="93"/>
      <c r="D578" s="93"/>
      <c r="E578" s="45"/>
      <c r="F578" s="65"/>
      <c r="G578" s="65"/>
      <c r="H578" s="65"/>
    </row>
    <row r="579" spans="1:8" ht="13.5" customHeight="1">
      <c r="A579" s="65"/>
      <c r="B579" s="65"/>
      <c r="C579" s="93"/>
      <c r="D579" s="93"/>
      <c r="E579" s="45"/>
      <c r="F579" s="65"/>
      <c r="G579" s="65"/>
      <c r="H579" s="65"/>
    </row>
    <row r="580" spans="1:8" ht="13.5" customHeight="1">
      <c r="A580" s="65"/>
      <c r="B580" s="65"/>
      <c r="C580" s="93"/>
      <c r="D580" s="93"/>
      <c r="E580" s="45"/>
      <c r="F580" s="65"/>
      <c r="G580" s="65"/>
      <c r="H580" s="65"/>
    </row>
    <row r="581" spans="1:8" ht="13.5" customHeight="1">
      <c r="A581" s="65"/>
      <c r="B581" s="65"/>
      <c r="C581" s="93"/>
      <c r="D581" s="93"/>
      <c r="E581" s="45"/>
      <c r="F581" s="65"/>
      <c r="G581" s="65"/>
      <c r="H581" s="65"/>
    </row>
    <row r="582" spans="1:8" ht="13.5" customHeight="1">
      <c r="A582" s="65"/>
      <c r="B582" s="65"/>
      <c r="C582" s="93"/>
      <c r="D582" s="93"/>
      <c r="E582" s="45"/>
      <c r="F582" s="65"/>
      <c r="G582" s="65"/>
      <c r="H582" s="65"/>
    </row>
    <row r="583" spans="1:8" ht="13.5" customHeight="1">
      <c r="A583" s="65"/>
      <c r="B583" s="65"/>
      <c r="C583" s="93"/>
      <c r="D583" s="93"/>
      <c r="E583" s="45"/>
      <c r="F583" s="65"/>
      <c r="G583" s="65"/>
      <c r="H583" s="65"/>
    </row>
    <row r="584" spans="1:8" ht="13.5" customHeight="1">
      <c r="A584" s="65"/>
      <c r="B584" s="65"/>
      <c r="C584" s="93"/>
      <c r="D584" s="93"/>
      <c r="E584" s="45"/>
      <c r="F584" s="65"/>
      <c r="G584" s="65"/>
      <c r="H584" s="65"/>
    </row>
    <row r="585" spans="1:8" ht="13.5" customHeight="1">
      <c r="A585" s="65"/>
      <c r="B585" s="65"/>
      <c r="C585" s="93"/>
      <c r="D585" s="93"/>
      <c r="E585" s="45"/>
      <c r="F585" s="65"/>
      <c r="G585" s="65"/>
      <c r="H585" s="65"/>
    </row>
    <row r="586" spans="1:8" ht="13.5" customHeight="1">
      <c r="A586" s="65"/>
      <c r="B586" s="65"/>
      <c r="C586" s="93"/>
      <c r="D586" s="93"/>
      <c r="E586" s="45"/>
      <c r="F586" s="65"/>
      <c r="G586" s="65"/>
      <c r="H586" s="65"/>
    </row>
    <row r="587" spans="1:8" ht="13.5" customHeight="1">
      <c r="A587" s="65"/>
      <c r="B587" s="65"/>
      <c r="C587" s="93"/>
      <c r="D587" s="93"/>
      <c r="E587" s="45"/>
      <c r="F587" s="65"/>
      <c r="G587" s="65"/>
      <c r="H587" s="65"/>
    </row>
    <row r="588" spans="1:8" ht="13.5" customHeight="1">
      <c r="A588" s="65"/>
      <c r="B588" s="65"/>
      <c r="C588" s="93"/>
      <c r="D588" s="93"/>
      <c r="E588" s="45"/>
      <c r="F588" s="65"/>
      <c r="G588" s="65"/>
      <c r="H588" s="65"/>
    </row>
    <row r="589" spans="1:8" ht="13.5" customHeight="1">
      <c r="A589" s="65"/>
      <c r="B589" s="65"/>
      <c r="C589" s="93"/>
      <c r="D589" s="93"/>
      <c r="E589" s="45"/>
      <c r="F589" s="65"/>
      <c r="G589" s="65"/>
      <c r="H589" s="65"/>
    </row>
    <row r="590" spans="1:8" ht="13.5" customHeight="1">
      <c r="A590" s="65"/>
      <c r="B590" s="65"/>
      <c r="C590" s="93"/>
      <c r="D590" s="93"/>
      <c r="E590" s="45"/>
      <c r="F590" s="65"/>
      <c r="G590" s="65"/>
      <c r="H590" s="65"/>
    </row>
    <row r="591" spans="1:8" ht="13.5" customHeight="1">
      <c r="A591" s="65"/>
      <c r="B591" s="65"/>
      <c r="C591" s="93"/>
      <c r="D591" s="93"/>
      <c r="E591" s="45"/>
      <c r="F591" s="65"/>
      <c r="G591" s="65"/>
      <c r="H591" s="65"/>
    </row>
    <row r="592" spans="1:8" ht="13.5" customHeight="1">
      <c r="A592" s="65"/>
      <c r="B592" s="65"/>
      <c r="C592" s="93"/>
      <c r="D592" s="93"/>
      <c r="E592" s="45"/>
      <c r="F592" s="65"/>
      <c r="G592" s="65"/>
      <c r="H592" s="65"/>
    </row>
    <row r="593" spans="1:8" ht="13.5" customHeight="1">
      <c r="A593" s="65"/>
      <c r="B593" s="65"/>
      <c r="C593" s="93"/>
      <c r="D593" s="93"/>
      <c r="E593" s="45"/>
      <c r="F593" s="65"/>
      <c r="G593" s="65"/>
      <c r="H593" s="65"/>
    </row>
    <row r="594" spans="1:8" ht="13.5" customHeight="1">
      <c r="A594" s="65"/>
      <c r="B594" s="65"/>
      <c r="C594" s="93"/>
      <c r="D594" s="93"/>
      <c r="E594" s="45"/>
      <c r="F594" s="65"/>
      <c r="G594" s="65"/>
      <c r="H594" s="65"/>
    </row>
    <row r="595" spans="1:8" ht="13.5" customHeight="1">
      <c r="A595" s="65"/>
      <c r="B595" s="65"/>
      <c r="C595" s="93"/>
      <c r="D595" s="93"/>
      <c r="E595" s="45"/>
      <c r="F595" s="65"/>
      <c r="G595" s="65"/>
      <c r="H595" s="65"/>
    </row>
    <row r="596" spans="1:8" ht="13.5" customHeight="1">
      <c r="A596" s="65"/>
      <c r="B596" s="65"/>
      <c r="C596" s="93"/>
      <c r="D596" s="93"/>
      <c r="E596" s="45"/>
      <c r="F596" s="65"/>
      <c r="G596" s="65"/>
      <c r="H596" s="65"/>
    </row>
    <row r="597" spans="1:8" ht="13.5" customHeight="1">
      <c r="A597" s="65"/>
      <c r="B597" s="65"/>
      <c r="C597" s="93"/>
      <c r="D597" s="93"/>
      <c r="E597" s="45"/>
      <c r="F597" s="65"/>
      <c r="G597" s="65"/>
      <c r="H597" s="65"/>
    </row>
    <row r="598" spans="1:8" ht="13.5" customHeight="1">
      <c r="A598" s="65"/>
      <c r="B598" s="65"/>
      <c r="C598" s="93"/>
      <c r="D598" s="93"/>
      <c r="E598" s="45"/>
      <c r="F598" s="65"/>
      <c r="G598" s="65"/>
      <c r="H598" s="65"/>
    </row>
    <row r="599" spans="1:8" ht="13.5" customHeight="1">
      <c r="A599" s="65"/>
      <c r="B599" s="65"/>
      <c r="C599" s="93"/>
      <c r="D599" s="93"/>
      <c r="E599" s="45"/>
      <c r="F599" s="65"/>
      <c r="G599" s="65"/>
      <c r="H599" s="65"/>
    </row>
    <row r="600" spans="1:8" ht="13.5" customHeight="1">
      <c r="A600" s="65"/>
      <c r="B600" s="65"/>
      <c r="C600" s="93"/>
      <c r="D600" s="93"/>
      <c r="E600" s="45"/>
      <c r="F600" s="65"/>
      <c r="G600" s="65"/>
      <c r="H600" s="65"/>
    </row>
    <row r="601" spans="1:8" ht="13.5" customHeight="1">
      <c r="A601" s="65"/>
      <c r="B601" s="65"/>
      <c r="C601" s="93"/>
      <c r="D601" s="93"/>
      <c r="E601" s="45"/>
      <c r="F601" s="65"/>
      <c r="G601" s="65"/>
      <c r="H601" s="65"/>
    </row>
    <row r="602" spans="1:8" ht="13.5" customHeight="1">
      <c r="A602" s="65"/>
      <c r="B602" s="65"/>
      <c r="C602" s="93"/>
      <c r="D602" s="93"/>
      <c r="E602" s="45"/>
      <c r="F602" s="65"/>
      <c r="G602" s="65"/>
      <c r="H602" s="65"/>
    </row>
    <row r="603" spans="1:8" ht="13.5" customHeight="1">
      <c r="A603" s="65"/>
      <c r="B603" s="65"/>
      <c r="C603" s="93"/>
      <c r="D603" s="93"/>
      <c r="E603" s="45"/>
      <c r="F603" s="65"/>
      <c r="G603" s="65"/>
      <c r="H603" s="65"/>
    </row>
    <row r="604" spans="1:8" ht="13.5" customHeight="1">
      <c r="A604" s="65"/>
      <c r="B604" s="65"/>
      <c r="C604" s="93"/>
      <c r="D604" s="93"/>
      <c r="E604" s="45"/>
      <c r="F604" s="65"/>
      <c r="G604" s="65"/>
      <c r="H604" s="65"/>
    </row>
    <row r="605" spans="1:8" ht="13.5" customHeight="1">
      <c r="A605" s="65"/>
      <c r="B605" s="65"/>
      <c r="C605" s="93"/>
      <c r="D605" s="93"/>
      <c r="E605" s="45"/>
      <c r="F605" s="65"/>
      <c r="G605" s="65"/>
      <c r="H605" s="65"/>
    </row>
    <row r="606" spans="1:8" ht="13.5" customHeight="1">
      <c r="A606" s="65"/>
      <c r="B606" s="65"/>
      <c r="C606" s="93"/>
      <c r="D606" s="93"/>
      <c r="E606" s="45"/>
      <c r="F606" s="65"/>
      <c r="G606" s="65"/>
      <c r="H606" s="65"/>
    </row>
    <row r="607" spans="1:8" ht="13.5" customHeight="1">
      <c r="A607" s="65"/>
      <c r="B607" s="65"/>
      <c r="C607" s="93"/>
      <c r="D607" s="93"/>
      <c r="E607" s="45"/>
      <c r="F607" s="65"/>
      <c r="G607" s="65"/>
      <c r="H607" s="65"/>
    </row>
    <row r="608" spans="1:8" ht="13.5" customHeight="1">
      <c r="A608" s="65"/>
      <c r="B608" s="65"/>
      <c r="C608" s="93"/>
      <c r="D608" s="93"/>
      <c r="E608" s="45"/>
      <c r="F608" s="65"/>
      <c r="G608" s="65"/>
      <c r="H608" s="65"/>
    </row>
    <row r="609" spans="1:8" ht="13.5" customHeight="1">
      <c r="A609" s="65"/>
      <c r="B609" s="65"/>
      <c r="C609" s="93"/>
      <c r="D609" s="93"/>
      <c r="E609" s="45"/>
      <c r="F609" s="65"/>
      <c r="G609" s="65"/>
      <c r="H609" s="65"/>
    </row>
    <row r="610" spans="1:8" ht="13.5" customHeight="1">
      <c r="A610" s="65"/>
      <c r="B610" s="65"/>
      <c r="C610" s="93"/>
      <c r="D610" s="93"/>
      <c r="E610" s="45"/>
      <c r="F610" s="65"/>
      <c r="G610" s="65"/>
      <c r="H610" s="65"/>
    </row>
    <row r="611" spans="1:8" ht="13.5" customHeight="1">
      <c r="A611" s="65"/>
      <c r="B611" s="65"/>
      <c r="C611" s="93"/>
      <c r="D611" s="93"/>
      <c r="E611" s="45"/>
      <c r="F611" s="65"/>
      <c r="G611" s="65"/>
      <c r="H611" s="65"/>
    </row>
    <row r="612" spans="1:8" ht="13.5" customHeight="1">
      <c r="A612" s="65"/>
      <c r="B612" s="65"/>
      <c r="C612" s="93"/>
      <c r="D612" s="93"/>
      <c r="E612" s="45"/>
      <c r="F612" s="65"/>
      <c r="G612" s="65"/>
      <c r="H612" s="65"/>
    </row>
    <row r="613" spans="1:8" ht="13.5" customHeight="1">
      <c r="A613" s="65"/>
      <c r="B613" s="65"/>
      <c r="C613" s="93"/>
      <c r="D613" s="93"/>
      <c r="E613" s="45"/>
      <c r="F613" s="65"/>
      <c r="G613" s="65"/>
      <c r="H613" s="65"/>
    </row>
    <row r="614" spans="1:8" ht="13.5" customHeight="1">
      <c r="A614" s="65"/>
      <c r="B614" s="65"/>
      <c r="C614" s="93"/>
      <c r="D614" s="93"/>
      <c r="E614" s="45"/>
      <c r="F614" s="65"/>
      <c r="G614" s="65"/>
      <c r="H614" s="65"/>
    </row>
    <row r="615" spans="1:8" ht="13.5" customHeight="1">
      <c r="A615" s="65"/>
      <c r="B615" s="65"/>
      <c r="C615" s="93"/>
      <c r="D615" s="93"/>
      <c r="E615" s="45"/>
      <c r="F615" s="65"/>
      <c r="G615" s="65"/>
      <c r="H615" s="65"/>
    </row>
    <row r="616" spans="1:8" ht="13.5" customHeight="1">
      <c r="A616" s="65"/>
      <c r="B616" s="65"/>
      <c r="C616" s="93"/>
      <c r="D616" s="93"/>
      <c r="E616" s="45"/>
      <c r="F616" s="65"/>
      <c r="G616" s="65"/>
      <c r="H616" s="65"/>
    </row>
    <row r="617" spans="1:8" ht="13.5" customHeight="1">
      <c r="A617" s="65"/>
      <c r="B617" s="65"/>
      <c r="C617" s="93"/>
      <c r="D617" s="93"/>
      <c r="E617" s="45"/>
      <c r="F617" s="65"/>
      <c r="G617" s="65"/>
      <c r="H617" s="65"/>
    </row>
    <row r="618" spans="1:8" ht="13.5" customHeight="1">
      <c r="A618" s="65"/>
      <c r="B618" s="65"/>
      <c r="C618" s="93"/>
      <c r="D618" s="93"/>
      <c r="E618" s="45"/>
      <c r="F618" s="65"/>
      <c r="G618" s="65"/>
      <c r="H618" s="65"/>
    </row>
    <row r="619" spans="1:8" ht="13.5" customHeight="1">
      <c r="A619" s="65"/>
      <c r="B619" s="65"/>
      <c r="C619" s="93"/>
      <c r="D619" s="93"/>
      <c r="E619" s="45"/>
      <c r="F619" s="65"/>
      <c r="G619" s="65"/>
      <c r="H619" s="65"/>
    </row>
    <row r="620" spans="1:8" ht="13.5" customHeight="1">
      <c r="A620" s="65"/>
      <c r="B620" s="65"/>
      <c r="C620" s="93"/>
      <c r="D620" s="93"/>
      <c r="E620" s="45"/>
      <c r="F620" s="65"/>
      <c r="G620" s="65"/>
      <c r="H620" s="65"/>
    </row>
    <row r="621" spans="1:8" ht="13.5" customHeight="1">
      <c r="A621" s="65"/>
      <c r="B621" s="65"/>
      <c r="C621" s="93"/>
      <c r="D621" s="93"/>
      <c r="E621" s="45"/>
      <c r="F621" s="65"/>
      <c r="G621" s="65"/>
      <c r="H621" s="65"/>
    </row>
    <row r="622" spans="1:8" ht="13.5" customHeight="1">
      <c r="A622" s="65"/>
      <c r="B622" s="65"/>
      <c r="C622" s="93"/>
      <c r="D622" s="93"/>
      <c r="E622" s="45"/>
      <c r="F622" s="65"/>
      <c r="G622" s="65"/>
      <c r="H622" s="65"/>
    </row>
    <row r="623" spans="1:8" ht="13.5" customHeight="1">
      <c r="A623" s="65"/>
      <c r="B623" s="65"/>
      <c r="C623" s="93"/>
      <c r="D623" s="93"/>
      <c r="E623" s="45"/>
      <c r="F623" s="65"/>
      <c r="G623" s="65"/>
      <c r="H623" s="65"/>
    </row>
    <row r="624" spans="1:8" ht="13.5" customHeight="1">
      <c r="A624" s="65"/>
      <c r="B624" s="65"/>
      <c r="C624" s="93"/>
      <c r="D624" s="93"/>
      <c r="E624" s="45"/>
      <c r="F624" s="65"/>
      <c r="G624" s="65"/>
      <c r="H624" s="65"/>
    </row>
    <row r="625" spans="1:8" ht="13.5" customHeight="1">
      <c r="A625" s="65"/>
      <c r="B625" s="65"/>
      <c r="C625" s="93"/>
      <c r="D625" s="93"/>
      <c r="E625" s="45"/>
      <c r="F625" s="65"/>
      <c r="G625" s="65"/>
      <c r="H625" s="65"/>
    </row>
    <row r="626" spans="1:8" ht="13.5" customHeight="1">
      <c r="A626" s="65"/>
      <c r="B626" s="65"/>
      <c r="C626" s="93"/>
      <c r="D626" s="93"/>
      <c r="E626" s="45"/>
      <c r="F626" s="65"/>
      <c r="G626" s="65"/>
      <c r="H626" s="65"/>
    </row>
    <row r="627" spans="1:8" ht="13.5" customHeight="1">
      <c r="A627" s="65"/>
      <c r="B627" s="65"/>
      <c r="C627" s="93"/>
      <c r="D627" s="93"/>
      <c r="E627" s="45"/>
      <c r="F627" s="65"/>
      <c r="G627" s="65"/>
      <c r="H627" s="65"/>
    </row>
    <row r="628" spans="1:8" ht="13.5" customHeight="1">
      <c r="A628" s="65"/>
      <c r="B628" s="65"/>
      <c r="C628" s="93"/>
      <c r="D628" s="93"/>
      <c r="E628" s="45"/>
      <c r="F628" s="65"/>
      <c r="G628" s="65"/>
      <c r="H628" s="65"/>
    </row>
    <row r="629" spans="1:8" ht="13.5" customHeight="1">
      <c r="A629" s="65"/>
      <c r="B629" s="65"/>
      <c r="C629" s="93"/>
      <c r="D629" s="93"/>
      <c r="E629" s="45"/>
      <c r="F629" s="65"/>
      <c r="G629" s="65"/>
      <c r="H629" s="65"/>
    </row>
    <row r="630" spans="1:8" ht="13.5" customHeight="1">
      <c r="A630" s="65"/>
      <c r="B630" s="65"/>
      <c r="C630" s="93"/>
      <c r="D630" s="93"/>
      <c r="E630" s="45"/>
      <c r="F630" s="65"/>
      <c r="G630" s="65"/>
      <c r="H630" s="65"/>
    </row>
    <row r="631" spans="1:8" ht="13.5" customHeight="1">
      <c r="A631" s="65"/>
      <c r="B631" s="65"/>
      <c r="C631" s="93"/>
      <c r="D631" s="93"/>
      <c r="E631" s="45"/>
      <c r="F631" s="65"/>
      <c r="G631" s="65"/>
      <c r="H631" s="65"/>
    </row>
    <row r="632" spans="1:8" ht="13.5" customHeight="1">
      <c r="A632" s="65"/>
      <c r="B632" s="65"/>
      <c r="C632" s="93"/>
      <c r="D632" s="93"/>
      <c r="E632" s="45"/>
      <c r="F632" s="65"/>
      <c r="G632" s="65"/>
      <c r="H632" s="65"/>
    </row>
    <row r="633" spans="1:8" ht="13.5" customHeight="1">
      <c r="A633" s="65"/>
      <c r="B633" s="65"/>
      <c r="C633" s="93"/>
      <c r="D633" s="93"/>
      <c r="E633" s="45"/>
      <c r="F633" s="65"/>
      <c r="G633" s="65"/>
      <c r="H633" s="65"/>
    </row>
    <row r="634" spans="1:8" ht="13.5" customHeight="1">
      <c r="A634" s="65"/>
      <c r="B634" s="65"/>
      <c r="C634" s="93"/>
      <c r="D634" s="93"/>
      <c r="E634" s="45"/>
      <c r="F634" s="65"/>
      <c r="G634" s="65"/>
      <c r="H634" s="65"/>
    </row>
    <row r="635" spans="1:8" ht="13.5" customHeight="1">
      <c r="A635" s="65"/>
      <c r="B635" s="65"/>
      <c r="C635" s="93"/>
      <c r="D635" s="93"/>
      <c r="E635" s="45"/>
      <c r="F635" s="65"/>
      <c r="G635" s="65"/>
      <c r="H635" s="65"/>
    </row>
    <row r="636" spans="1:8" ht="13.5" customHeight="1">
      <c r="A636" s="65"/>
      <c r="B636" s="65"/>
      <c r="C636" s="93"/>
      <c r="D636" s="93"/>
      <c r="E636" s="45"/>
      <c r="F636" s="65"/>
      <c r="G636" s="65"/>
      <c r="H636" s="65"/>
    </row>
    <row r="637" spans="1:8" ht="13.5" customHeight="1">
      <c r="A637" s="65"/>
      <c r="B637" s="65"/>
      <c r="C637" s="93"/>
      <c r="D637" s="93"/>
      <c r="E637" s="45"/>
      <c r="F637" s="65"/>
      <c r="G637" s="65"/>
      <c r="H637" s="65"/>
    </row>
    <row r="638" spans="1:8" ht="13.5" customHeight="1">
      <c r="A638" s="65"/>
      <c r="B638" s="65"/>
      <c r="C638" s="93"/>
      <c r="D638" s="93"/>
      <c r="E638" s="45"/>
      <c r="F638" s="65"/>
      <c r="G638" s="65"/>
      <c r="H638" s="65"/>
    </row>
    <row r="639" spans="1:8" ht="13.5" customHeight="1">
      <c r="A639" s="65"/>
      <c r="B639" s="65"/>
      <c r="C639" s="93"/>
      <c r="D639" s="93"/>
      <c r="E639" s="45"/>
      <c r="F639" s="65"/>
      <c r="G639" s="65"/>
      <c r="H639" s="65"/>
    </row>
    <row r="640" spans="1:8" ht="13.5" customHeight="1">
      <c r="A640" s="65"/>
      <c r="B640" s="65"/>
      <c r="C640" s="93"/>
      <c r="D640" s="93"/>
      <c r="E640" s="45"/>
      <c r="F640" s="65"/>
      <c r="G640" s="65"/>
      <c r="H640" s="65"/>
    </row>
    <row r="641" spans="1:8" ht="13.5" customHeight="1">
      <c r="A641" s="65"/>
      <c r="B641" s="65"/>
      <c r="C641" s="93"/>
      <c r="D641" s="93"/>
      <c r="E641" s="45"/>
      <c r="F641" s="65"/>
      <c r="G641" s="65"/>
      <c r="H641" s="65"/>
    </row>
    <row r="642" spans="1:8" ht="13.5" customHeight="1">
      <c r="A642" s="65"/>
      <c r="B642" s="65"/>
      <c r="C642" s="93"/>
      <c r="D642" s="93"/>
      <c r="E642" s="45"/>
      <c r="F642" s="65"/>
      <c r="G642" s="65"/>
      <c r="H642" s="65"/>
    </row>
    <row r="643" spans="1:8" ht="13.5" customHeight="1">
      <c r="A643" s="65"/>
      <c r="B643" s="65"/>
      <c r="C643" s="93"/>
      <c r="D643" s="93"/>
      <c r="E643" s="45"/>
      <c r="F643" s="65"/>
      <c r="G643" s="65"/>
      <c r="H643" s="65"/>
    </row>
    <row r="644" spans="1:8" ht="13.5" customHeight="1">
      <c r="A644" s="65"/>
      <c r="B644" s="65"/>
      <c r="C644" s="93"/>
      <c r="D644" s="93"/>
      <c r="E644" s="45"/>
      <c r="F644" s="65"/>
      <c r="G644" s="65"/>
      <c r="H644" s="65"/>
    </row>
    <row r="645" spans="1:8" ht="13.5" customHeight="1">
      <c r="A645" s="65"/>
      <c r="B645" s="65"/>
      <c r="C645" s="93"/>
      <c r="D645" s="93"/>
      <c r="E645" s="45"/>
      <c r="F645" s="65"/>
      <c r="G645" s="65"/>
      <c r="H645" s="65"/>
    </row>
    <row r="646" spans="1:8" ht="13.5" customHeight="1">
      <c r="A646" s="65"/>
      <c r="B646" s="65"/>
      <c r="C646" s="93"/>
      <c r="D646" s="93"/>
      <c r="E646" s="45"/>
      <c r="F646" s="65"/>
      <c r="G646" s="65"/>
      <c r="H646" s="65"/>
    </row>
    <row r="647" spans="1:8" ht="13.5" customHeight="1">
      <c r="A647" s="65"/>
      <c r="B647" s="65"/>
      <c r="C647" s="93"/>
      <c r="D647" s="93"/>
      <c r="E647" s="45"/>
      <c r="F647" s="65"/>
      <c r="G647" s="65"/>
      <c r="H647" s="65"/>
    </row>
    <row r="648" spans="1:8" ht="13.5" customHeight="1">
      <c r="A648" s="65"/>
      <c r="B648" s="65"/>
      <c r="C648" s="93"/>
      <c r="D648" s="93"/>
      <c r="E648" s="45"/>
      <c r="F648" s="65"/>
      <c r="G648" s="65"/>
      <c r="H648" s="65"/>
    </row>
    <row r="649" spans="1:8" ht="13.5" customHeight="1">
      <c r="A649" s="65"/>
      <c r="B649" s="65"/>
      <c r="C649" s="93"/>
      <c r="D649" s="93"/>
      <c r="E649" s="45"/>
      <c r="F649" s="65"/>
      <c r="G649" s="65"/>
      <c r="H649" s="65"/>
    </row>
    <row r="650" spans="1:8" ht="13.5" customHeight="1">
      <c r="A650" s="65"/>
      <c r="B650" s="65"/>
      <c r="C650" s="93"/>
      <c r="D650" s="93"/>
      <c r="E650" s="45"/>
      <c r="F650" s="65"/>
      <c r="G650" s="65"/>
      <c r="H650" s="65"/>
    </row>
    <row r="651" spans="1:8" ht="13.5" customHeight="1">
      <c r="A651" s="65"/>
      <c r="B651" s="65"/>
      <c r="C651" s="93"/>
      <c r="D651" s="93"/>
      <c r="E651" s="45"/>
      <c r="F651" s="65"/>
      <c r="G651" s="65"/>
      <c r="H651" s="65"/>
    </row>
    <row r="652" spans="1:8" ht="13.5" customHeight="1">
      <c r="A652" s="65"/>
      <c r="B652" s="65"/>
      <c r="C652" s="93"/>
      <c r="D652" s="93"/>
      <c r="E652" s="45"/>
      <c r="F652" s="65"/>
      <c r="G652" s="65"/>
      <c r="H652" s="65"/>
    </row>
    <row r="653" spans="1:8" ht="13.5" customHeight="1">
      <c r="A653" s="65"/>
      <c r="B653" s="65"/>
      <c r="C653" s="93"/>
      <c r="D653" s="93"/>
      <c r="E653" s="45"/>
      <c r="F653" s="65"/>
      <c r="G653" s="65"/>
      <c r="H653" s="65"/>
    </row>
    <row r="654" spans="1:8" ht="13.5" customHeight="1">
      <c r="A654" s="65"/>
      <c r="B654" s="65"/>
      <c r="C654" s="93"/>
      <c r="D654" s="93"/>
      <c r="E654" s="45"/>
      <c r="F654" s="65"/>
      <c r="G654" s="65"/>
      <c r="H654" s="65"/>
    </row>
    <row r="655" spans="1:8" ht="13.5" customHeight="1">
      <c r="A655" s="65"/>
      <c r="B655" s="65"/>
      <c r="C655" s="93"/>
      <c r="D655" s="93"/>
      <c r="E655" s="45"/>
      <c r="F655" s="65"/>
      <c r="G655" s="65"/>
      <c r="H655" s="65"/>
    </row>
    <row r="656" spans="1:8" ht="13.5" customHeight="1">
      <c r="A656" s="65"/>
      <c r="B656" s="65"/>
      <c r="C656" s="93"/>
      <c r="D656" s="93"/>
      <c r="E656" s="45"/>
      <c r="F656" s="65"/>
      <c r="G656" s="65"/>
      <c r="H656" s="65"/>
    </row>
    <row r="657" spans="1:8" ht="13.5" customHeight="1">
      <c r="A657" s="65"/>
      <c r="B657" s="65"/>
      <c r="C657" s="93"/>
      <c r="D657" s="93"/>
      <c r="E657" s="45"/>
      <c r="F657" s="65"/>
      <c r="G657" s="65"/>
      <c r="H657" s="65"/>
    </row>
    <row r="658" spans="1:8" ht="13.5" customHeight="1">
      <c r="A658" s="65"/>
      <c r="B658" s="65"/>
      <c r="C658" s="93"/>
      <c r="D658" s="93"/>
      <c r="E658" s="45"/>
      <c r="F658" s="65"/>
      <c r="G658" s="65"/>
      <c r="H658" s="65"/>
    </row>
    <row r="659" spans="1:8" ht="13.5" customHeight="1">
      <c r="A659" s="65"/>
      <c r="B659" s="65"/>
      <c r="C659" s="93"/>
      <c r="D659" s="93"/>
      <c r="E659" s="45"/>
      <c r="F659" s="65"/>
      <c r="G659" s="65"/>
      <c r="H659" s="65"/>
    </row>
    <row r="660" spans="1:8" ht="13.5" customHeight="1">
      <c r="A660" s="65"/>
      <c r="B660" s="65"/>
      <c r="C660" s="93"/>
      <c r="D660" s="93"/>
      <c r="E660" s="45"/>
      <c r="F660" s="65"/>
      <c r="G660" s="65"/>
      <c r="H660" s="65"/>
    </row>
    <row r="661" spans="1:8" ht="13.5" customHeight="1">
      <c r="A661" s="65"/>
      <c r="B661" s="65"/>
      <c r="C661" s="93"/>
      <c r="D661" s="93"/>
      <c r="E661" s="45"/>
      <c r="F661" s="65"/>
      <c r="G661" s="65"/>
      <c r="H661" s="65"/>
    </row>
    <row r="662" spans="1:8" ht="13.5" customHeight="1">
      <c r="A662" s="65"/>
      <c r="B662" s="65"/>
      <c r="C662" s="93"/>
      <c r="D662" s="93"/>
      <c r="E662" s="45"/>
      <c r="F662" s="65"/>
      <c r="G662" s="65"/>
      <c r="H662" s="65"/>
    </row>
    <row r="663" spans="1:8" ht="13.5" customHeight="1">
      <c r="A663" s="65"/>
      <c r="B663" s="65"/>
      <c r="C663" s="93"/>
      <c r="D663" s="93"/>
      <c r="E663" s="45"/>
      <c r="F663" s="65"/>
      <c r="G663" s="65"/>
      <c r="H663" s="65"/>
    </row>
    <row r="664" spans="1:8" ht="13.5" customHeight="1">
      <c r="A664" s="65"/>
      <c r="B664" s="65"/>
      <c r="C664" s="93"/>
      <c r="D664" s="93"/>
      <c r="E664" s="45"/>
      <c r="F664" s="65"/>
      <c r="G664" s="65"/>
      <c r="H664" s="65"/>
    </row>
    <row r="665" spans="1:8" ht="13.5" customHeight="1">
      <c r="A665" s="65"/>
      <c r="B665" s="65"/>
      <c r="C665" s="93"/>
      <c r="D665" s="93"/>
      <c r="E665" s="45"/>
      <c r="F665" s="65"/>
      <c r="G665" s="65"/>
      <c r="H665" s="65"/>
    </row>
    <row r="666" spans="1:8" ht="13.5" customHeight="1">
      <c r="A666" s="65"/>
      <c r="B666" s="65"/>
      <c r="C666" s="93"/>
      <c r="D666" s="93"/>
      <c r="E666" s="45"/>
      <c r="F666" s="65"/>
      <c r="G666" s="65"/>
      <c r="H666" s="65"/>
    </row>
    <row r="667" spans="1:8" ht="13.5" customHeight="1">
      <c r="A667" s="65"/>
      <c r="B667" s="65"/>
      <c r="C667" s="93"/>
      <c r="D667" s="93"/>
      <c r="E667" s="45"/>
      <c r="F667" s="65"/>
      <c r="G667" s="65"/>
      <c r="H667" s="65"/>
    </row>
    <row r="668" spans="1:8" ht="13.5" customHeight="1">
      <c r="A668" s="65"/>
      <c r="B668" s="65"/>
      <c r="C668" s="93"/>
      <c r="D668" s="93"/>
      <c r="E668" s="45"/>
      <c r="F668" s="65"/>
      <c r="G668" s="65"/>
      <c r="H668" s="65"/>
    </row>
    <row r="669" spans="1:8" ht="13.5" customHeight="1">
      <c r="A669" s="65"/>
      <c r="B669" s="65"/>
      <c r="C669" s="93"/>
      <c r="D669" s="93"/>
      <c r="E669" s="45"/>
      <c r="F669" s="65"/>
      <c r="G669" s="65"/>
      <c r="H669" s="65"/>
    </row>
    <row r="670" spans="1:8" ht="13.5" customHeight="1">
      <c r="A670" s="65"/>
      <c r="B670" s="65"/>
      <c r="C670" s="93"/>
      <c r="D670" s="93"/>
      <c r="E670" s="45"/>
      <c r="F670" s="65"/>
      <c r="G670" s="65"/>
      <c r="H670" s="65"/>
    </row>
    <row r="671" spans="1:8" ht="13.5" customHeight="1">
      <c r="A671" s="65"/>
      <c r="B671" s="65"/>
      <c r="C671" s="93"/>
      <c r="D671" s="93"/>
      <c r="E671" s="45"/>
      <c r="F671" s="65"/>
      <c r="G671" s="65"/>
      <c r="H671" s="65"/>
    </row>
    <row r="672" spans="1:8" ht="13.5" customHeight="1">
      <c r="A672" s="65"/>
      <c r="B672" s="65"/>
      <c r="C672" s="93"/>
      <c r="D672" s="93"/>
      <c r="E672" s="45"/>
      <c r="F672" s="65"/>
      <c r="G672" s="65"/>
      <c r="H672" s="65"/>
    </row>
    <row r="673" spans="1:8" ht="13.5" customHeight="1">
      <c r="A673" s="65"/>
      <c r="B673" s="65"/>
      <c r="C673" s="93"/>
      <c r="D673" s="93"/>
      <c r="E673" s="45"/>
      <c r="F673" s="65"/>
      <c r="G673" s="65"/>
      <c r="H673" s="65"/>
    </row>
    <row r="674" spans="1:8" ht="13.5" customHeight="1">
      <c r="A674" s="65"/>
      <c r="B674" s="65"/>
      <c r="C674" s="93"/>
      <c r="D674" s="93"/>
      <c r="E674" s="45"/>
      <c r="F674" s="65"/>
      <c r="G674" s="65"/>
      <c r="H674" s="65"/>
    </row>
    <row r="675" spans="1:8" ht="13.5" customHeight="1">
      <c r="A675" s="65"/>
      <c r="B675" s="65"/>
      <c r="C675" s="93"/>
      <c r="D675" s="93"/>
      <c r="E675" s="45"/>
      <c r="F675" s="65"/>
      <c r="G675" s="65"/>
      <c r="H675" s="65"/>
    </row>
    <row r="676" spans="1:8" ht="13.5" customHeight="1">
      <c r="A676" s="65"/>
      <c r="B676" s="65"/>
      <c r="C676" s="93"/>
      <c r="D676" s="93"/>
      <c r="E676" s="45"/>
      <c r="F676" s="65"/>
      <c r="G676" s="65"/>
      <c r="H676" s="65"/>
    </row>
    <row r="677" spans="1:8" ht="13.5" customHeight="1">
      <c r="A677" s="65"/>
      <c r="B677" s="65"/>
      <c r="C677" s="93"/>
      <c r="D677" s="93"/>
      <c r="E677" s="45"/>
      <c r="F677" s="65"/>
      <c r="G677" s="65"/>
      <c r="H677" s="65"/>
    </row>
    <row r="678" spans="1:8" ht="13.5" customHeight="1">
      <c r="A678" s="65"/>
      <c r="B678" s="65"/>
      <c r="C678" s="93"/>
      <c r="D678" s="93"/>
      <c r="E678" s="45"/>
      <c r="F678" s="65"/>
      <c r="G678" s="65"/>
      <c r="H678" s="65"/>
    </row>
    <row r="679" spans="1:8" ht="13.5" customHeight="1">
      <c r="A679" s="65"/>
      <c r="B679" s="65"/>
      <c r="C679" s="93"/>
      <c r="D679" s="93"/>
      <c r="E679" s="45"/>
      <c r="F679" s="65"/>
      <c r="G679" s="65"/>
      <c r="H679" s="65"/>
    </row>
    <row r="680" spans="1:8" ht="13.5" customHeight="1">
      <c r="A680" s="65"/>
      <c r="B680" s="65"/>
      <c r="C680" s="93"/>
      <c r="D680" s="93"/>
      <c r="E680" s="45"/>
      <c r="F680" s="65"/>
      <c r="G680" s="65"/>
      <c r="H680" s="65"/>
    </row>
    <row r="681" spans="1:8" ht="13.5" customHeight="1">
      <c r="A681" s="65"/>
      <c r="B681" s="65"/>
      <c r="C681" s="93"/>
      <c r="D681" s="93"/>
      <c r="E681" s="45"/>
      <c r="F681" s="65"/>
      <c r="G681" s="65"/>
      <c r="H681" s="65"/>
    </row>
    <row r="682" spans="1:8" ht="13.5" customHeight="1">
      <c r="A682" s="65"/>
      <c r="B682" s="65"/>
      <c r="C682" s="93"/>
      <c r="D682" s="93"/>
      <c r="E682" s="45"/>
      <c r="F682" s="65"/>
      <c r="G682" s="65"/>
      <c r="H682" s="65"/>
    </row>
    <row r="683" spans="1:8" ht="13.5" customHeight="1">
      <c r="A683" s="65"/>
      <c r="B683" s="65"/>
      <c r="C683" s="93"/>
      <c r="D683" s="93"/>
      <c r="E683" s="45"/>
      <c r="F683" s="65"/>
      <c r="G683" s="65"/>
      <c r="H683" s="65"/>
    </row>
    <row r="684" spans="1:8" ht="13.5" customHeight="1">
      <c r="A684" s="65"/>
      <c r="B684" s="65"/>
      <c r="C684" s="93"/>
      <c r="D684" s="93"/>
      <c r="E684" s="45"/>
      <c r="F684" s="65"/>
      <c r="G684" s="65"/>
      <c r="H684" s="65"/>
    </row>
    <row r="685" spans="1:8" ht="13.5" customHeight="1">
      <c r="A685" s="65"/>
      <c r="B685" s="65"/>
      <c r="C685" s="93"/>
      <c r="D685" s="93"/>
      <c r="E685" s="45"/>
      <c r="F685" s="65"/>
      <c r="G685" s="65"/>
      <c r="H685" s="65"/>
    </row>
    <row r="686" spans="1:8" ht="13.5" customHeight="1">
      <c r="A686" s="65"/>
      <c r="B686" s="65"/>
      <c r="C686" s="93"/>
      <c r="D686" s="93"/>
      <c r="E686" s="45"/>
      <c r="F686" s="65"/>
      <c r="G686" s="65"/>
      <c r="H686" s="65"/>
    </row>
    <row r="687" spans="1:8" ht="13.5" customHeight="1">
      <c r="A687" s="65"/>
      <c r="B687" s="65"/>
      <c r="C687" s="93"/>
      <c r="D687" s="93"/>
      <c r="E687" s="45"/>
      <c r="F687" s="65"/>
      <c r="G687" s="65"/>
      <c r="H687" s="65"/>
    </row>
    <row r="688" spans="1:8" ht="13.5" customHeight="1">
      <c r="A688" s="65"/>
      <c r="B688" s="65"/>
      <c r="C688" s="93"/>
      <c r="D688" s="93"/>
      <c r="E688" s="45"/>
      <c r="F688" s="65"/>
      <c r="G688" s="65"/>
      <c r="H688" s="65"/>
    </row>
    <row r="689" spans="1:8" ht="13.5" customHeight="1">
      <c r="A689" s="65"/>
      <c r="B689" s="65"/>
      <c r="C689" s="93"/>
      <c r="D689" s="93"/>
      <c r="E689" s="45"/>
      <c r="F689" s="65"/>
      <c r="G689" s="65"/>
      <c r="H689" s="65"/>
    </row>
    <row r="690" spans="1:8" ht="13.5" customHeight="1">
      <c r="A690" s="65"/>
      <c r="B690" s="65"/>
      <c r="C690" s="93"/>
      <c r="D690" s="93"/>
      <c r="E690" s="45"/>
      <c r="F690" s="65"/>
      <c r="G690" s="65"/>
      <c r="H690" s="65"/>
    </row>
    <row r="691" spans="1:8" ht="13.5" customHeight="1">
      <c r="A691" s="65"/>
      <c r="B691" s="65"/>
      <c r="C691" s="93"/>
      <c r="D691" s="93"/>
      <c r="E691" s="45"/>
      <c r="F691" s="65"/>
      <c r="G691" s="65"/>
      <c r="H691" s="65"/>
    </row>
    <row r="692" spans="1:8" ht="13.5" customHeight="1">
      <c r="A692" s="65"/>
      <c r="B692" s="65"/>
      <c r="C692" s="93"/>
      <c r="D692" s="93"/>
      <c r="E692" s="45"/>
      <c r="F692" s="65"/>
      <c r="G692" s="65"/>
      <c r="H692" s="65"/>
    </row>
    <row r="693" spans="1:8" ht="13.5" customHeight="1">
      <c r="A693" s="65"/>
      <c r="B693" s="65"/>
      <c r="C693" s="93"/>
      <c r="D693" s="93"/>
      <c r="E693" s="45"/>
      <c r="F693" s="65"/>
      <c r="G693" s="65"/>
      <c r="H693" s="65"/>
    </row>
    <row r="694" spans="1:8" ht="13.5" customHeight="1">
      <c r="A694" s="65"/>
      <c r="B694" s="65"/>
      <c r="C694" s="93"/>
      <c r="D694" s="93"/>
      <c r="E694" s="45"/>
      <c r="F694" s="65"/>
      <c r="G694" s="65"/>
      <c r="H694" s="65"/>
    </row>
    <row r="695" spans="1:8" ht="13.5" customHeight="1">
      <c r="A695" s="65"/>
      <c r="B695" s="65"/>
      <c r="C695" s="93"/>
      <c r="D695" s="93"/>
      <c r="E695" s="45"/>
      <c r="F695" s="65"/>
      <c r="G695" s="65"/>
      <c r="H695" s="65"/>
    </row>
    <row r="696" spans="1:8" ht="13.5" customHeight="1">
      <c r="A696" s="65"/>
      <c r="B696" s="65"/>
      <c r="C696" s="93"/>
      <c r="D696" s="93"/>
      <c r="E696" s="45"/>
      <c r="F696" s="65"/>
      <c r="G696" s="65"/>
      <c r="H696" s="65"/>
    </row>
    <row r="697" spans="1:8" ht="13.5" customHeight="1">
      <c r="A697" s="65"/>
      <c r="B697" s="65"/>
      <c r="C697" s="93"/>
      <c r="D697" s="93"/>
      <c r="E697" s="45"/>
      <c r="F697" s="65"/>
      <c r="G697" s="65"/>
      <c r="H697" s="65"/>
    </row>
    <row r="698" spans="1:8" ht="13.5" customHeight="1">
      <c r="A698" s="65"/>
      <c r="B698" s="65"/>
      <c r="C698" s="93"/>
      <c r="D698" s="93"/>
      <c r="E698" s="45"/>
      <c r="F698" s="65"/>
      <c r="G698" s="65"/>
      <c r="H698" s="65"/>
    </row>
    <row r="699" spans="1:8" ht="13.5" customHeight="1">
      <c r="A699" s="65"/>
      <c r="B699" s="65"/>
      <c r="C699" s="93"/>
      <c r="D699" s="93"/>
      <c r="E699" s="45"/>
      <c r="F699" s="65"/>
      <c r="G699" s="65"/>
      <c r="H699" s="65"/>
    </row>
    <row r="700" spans="1:8" ht="13.5" customHeight="1">
      <c r="A700" s="65"/>
      <c r="B700" s="65"/>
      <c r="C700" s="93"/>
      <c r="D700" s="93"/>
      <c r="E700" s="45"/>
      <c r="F700" s="65"/>
      <c r="G700" s="65"/>
      <c r="H700" s="65"/>
    </row>
    <row r="701" spans="1:8" ht="13.5" customHeight="1">
      <c r="A701" s="65"/>
      <c r="B701" s="65"/>
      <c r="C701" s="93"/>
      <c r="D701" s="93"/>
      <c r="E701" s="45"/>
      <c r="F701" s="65"/>
      <c r="G701" s="65"/>
      <c r="H701" s="65"/>
    </row>
    <row r="702" spans="1:8" ht="13.5" customHeight="1">
      <c r="A702" s="65"/>
      <c r="B702" s="65"/>
      <c r="C702" s="93"/>
      <c r="D702" s="93"/>
      <c r="E702" s="45"/>
      <c r="F702" s="65"/>
      <c r="G702" s="65"/>
      <c r="H702" s="65"/>
    </row>
    <row r="703" spans="1:8" ht="13.5" customHeight="1">
      <c r="A703" s="65"/>
      <c r="B703" s="65"/>
      <c r="C703" s="93"/>
      <c r="D703" s="93"/>
      <c r="E703" s="45"/>
      <c r="F703" s="65"/>
      <c r="G703" s="65"/>
      <c r="H703" s="65"/>
    </row>
    <row r="704" spans="1:8" ht="13.5" customHeight="1">
      <c r="A704" s="65"/>
      <c r="B704" s="65"/>
      <c r="C704" s="93"/>
      <c r="D704" s="93"/>
      <c r="E704" s="45"/>
      <c r="F704" s="65"/>
      <c r="G704" s="65"/>
      <c r="H704" s="65"/>
    </row>
    <row r="705" spans="1:8" ht="13.5" customHeight="1">
      <c r="A705" s="65"/>
      <c r="B705" s="65"/>
      <c r="C705" s="93"/>
      <c r="D705" s="93"/>
      <c r="E705" s="45"/>
      <c r="F705" s="65"/>
      <c r="G705" s="65"/>
      <c r="H705" s="65"/>
    </row>
    <row r="706" spans="1:8" ht="13.5" customHeight="1">
      <c r="A706" s="65"/>
      <c r="B706" s="65"/>
      <c r="C706" s="93"/>
      <c r="D706" s="93"/>
      <c r="E706" s="45"/>
      <c r="F706" s="65"/>
      <c r="G706" s="65"/>
      <c r="H706" s="65"/>
    </row>
    <row r="707" spans="1:8" ht="13.5" customHeight="1">
      <c r="A707" s="65"/>
      <c r="B707" s="65"/>
      <c r="C707" s="93"/>
      <c r="D707" s="93"/>
      <c r="E707" s="45"/>
      <c r="F707" s="65"/>
      <c r="G707" s="65"/>
      <c r="H707" s="65"/>
    </row>
    <row r="708" spans="1:8" ht="13.5" customHeight="1">
      <c r="A708" s="65"/>
      <c r="B708" s="65"/>
      <c r="C708" s="93"/>
      <c r="D708" s="93"/>
      <c r="E708" s="45"/>
      <c r="F708" s="65"/>
      <c r="G708" s="65"/>
      <c r="H708" s="65"/>
    </row>
    <row r="709" spans="1:8" ht="13.5" customHeight="1">
      <c r="A709" s="65"/>
      <c r="B709" s="65"/>
      <c r="C709" s="93"/>
      <c r="D709" s="93"/>
      <c r="E709" s="45"/>
      <c r="F709" s="65"/>
      <c r="G709" s="65"/>
      <c r="H709" s="65"/>
    </row>
    <row r="710" spans="1:8" ht="13.5" customHeight="1">
      <c r="A710" s="65"/>
      <c r="B710" s="65"/>
      <c r="C710" s="93"/>
      <c r="D710" s="93"/>
      <c r="E710" s="45"/>
      <c r="F710" s="65"/>
      <c r="G710" s="65"/>
      <c r="H710" s="65"/>
    </row>
    <row r="711" spans="1:8" ht="13.5" customHeight="1">
      <c r="A711" s="65"/>
      <c r="B711" s="65"/>
      <c r="C711" s="93"/>
      <c r="D711" s="93"/>
      <c r="E711" s="45"/>
      <c r="F711" s="65"/>
      <c r="G711" s="65"/>
      <c r="H711" s="65"/>
    </row>
    <row r="712" spans="1:8" ht="13.5" customHeight="1">
      <c r="A712" s="65"/>
      <c r="B712" s="65"/>
      <c r="C712" s="93"/>
      <c r="D712" s="93"/>
      <c r="E712" s="45"/>
      <c r="F712" s="65"/>
      <c r="G712" s="65"/>
      <c r="H712" s="65"/>
    </row>
    <row r="713" spans="1:8" ht="13.5" customHeight="1">
      <c r="A713" s="65"/>
      <c r="B713" s="65"/>
      <c r="C713" s="93"/>
      <c r="D713" s="93"/>
      <c r="E713" s="45"/>
      <c r="F713" s="65"/>
      <c r="G713" s="65"/>
      <c r="H713" s="65"/>
    </row>
    <row r="714" spans="1:8" ht="13.5" customHeight="1">
      <c r="A714" s="65"/>
      <c r="B714" s="65"/>
      <c r="C714" s="93"/>
      <c r="D714" s="93"/>
      <c r="E714" s="45"/>
      <c r="F714" s="65"/>
      <c r="G714" s="65"/>
      <c r="H714" s="65"/>
    </row>
    <row r="715" spans="1:8" ht="13.5" customHeight="1">
      <c r="A715" s="65"/>
      <c r="B715" s="65"/>
      <c r="C715" s="93"/>
      <c r="D715" s="93"/>
      <c r="E715" s="45"/>
      <c r="F715" s="65"/>
      <c r="G715" s="65"/>
      <c r="H715" s="65"/>
    </row>
    <row r="716" spans="1:8" ht="13.5" customHeight="1">
      <c r="A716" s="65"/>
      <c r="B716" s="65"/>
      <c r="C716" s="93"/>
      <c r="D716" s="93"/>
      <c r="E716" s="45"/>
      <c r="F716" s="65"/>
      <c r="G716" s="65"/>
      <c r="H716" s="65"/>
    </row>
    <row r="717" spans="1:8" ht="13.5" customHeight="1">
      <c r="A717" s="65"/>
      <c r="B717" s="65"/>
      <c r="C717" s="93"/>
      <c r="D717" s="93"/>
      <c r="E717" s="45"/>
      <c r="F717" s="65"/>
      <c r="G717" s="65"/>
      <c r="H717" s="65"/>
    </row>
    <row r="718" spans="1:8" ht="13.5" customHeight="1">
      <c r="A718" s="65"/>
      <c r="B718" s="65"/>
      <c r="C718" s="93"/>
      <c r="D718" s="93"/>
      <c r="E718" s="45"/>
      <c r="F718" s="65"/>
      <c r="G718" s="65"/>
      <c r="H718" s="65"/>
    </row>
    <row r="719" spans="1:8" ht="13.5" customHeight="1">
      <c r="A719" s="65"/>
      <c r="B719" s="65"/>
      <c r="C719" s="93"/>
      <c r="D719" s="93"/>
      <c r="E719" s="45"/>
      <c r="F719" s="65"/>
      <c r="G719" s="65"/>
      <c r="H719" s="65"/>
    </row>
    <row r="720" spans="1:8" ht="13.5" customHeight="1">
      <c r="A720" s="65"/>
      <c r="B720" s="65"/>
      <c r="C720" s="93"/>
      <c r="D720" s="93"/>
      <c r="E720" s="45"/>
      <c r="F720" s="65"/>
      <c r="G720" s="65"/>
      <c r="H720" s="65"/>
    </row>
    <row r="721" spans="1:8" ht="13.5" customHeight="1">
      <c r="A721" s="65"/>
      <c r="B721" s="65"/>
      <c r="C721" s="93"/>
      <c r="D721" s="93"/>
      <c r="E721" s="45"/>
      <c r="F721" s="65"/>
      <c r="G721" s="65"/>
      <c r="H721" s="65"/>
    </row>
    <row r="722" spans="1:8" ht="13.5" customHeight="1">
      <c r="A722" s="65"/>
      <c r="B722" s="65"/>
      <c r="C722" s="93"/>
      <c r="D722" s="93"/>
      <c r="E722" s="45"/>
      <c r="F722" s="65"/>
      <c r="G722" s="65"/>
      <c r="H722" s="65"/>
    </row>
    <row r="723" spans="1:8" ht="13.5" customHeight="1">
      <c r="A723" s="65"/>
      <c r="B723" s="65"/>
      <c r="C723" s="93"/>
      <c r="D723" s="93"/>
      <c r="E723" s="45"/>
      <c r="F723" s="65"/>
      <c r="G723" s="65"/>
      <c r="H723" s="65"/>
    </row>
    <row r="724" spans="1:8" ht="13.5" customHeight="1">
      <c r="A724" s="65"/>
      <c r="B724" s="65"/>
      <c r="C724" s="93"/>
      <c r="D724" s="93"/>
      <c r="E724" s="45"/>
      <c r="F724" s="65"/>
      <c r="G724" s="65"/>
      <c r="H724" s="65"/>
    </row>
    <row r="725" spans="1:8" ht="13.5" customHeight="1">
      <c r="A725" s="65"/>
      <c r="B725" s="65"/>
      <c r="C725" s="93"/>
      <c r="D725" s="93"/>
      <c r="E725" s="45"/>
      <c r="F725" s="65"/>
      <c r="G725" s="65"/>
      <c r="H725" s="65"/>
    </row>
    <row r="726" spans="1:8" ht="13.5" customHeight="1">
      <c r="A726" s="65"/>
      <c r="B726" s="65"/>
      <c r="C726" s="93"/>
      <c r="D726" s="93"/>
      <c r="E726" s="45"/>
      <c r="F726" s="65"/>
      <c r="G726" s="65"/>
      <c r="H726" s="65"/>
    </row>
    <row r="727" spans="1:8" ht="13.5" customHeight="1">
      <c r="A727" s="65"/>
      <c r="B727" s="65"/>
      <c r="C727" s="93"/>
      <c r="D727" s="93"/>
      <c r="E727" s="45"/>
      <c r="F727" s="65"/>
      <c r="G727" s="65"/>
      <c r="H727" s="65"/>
    </row>
    <row r="728" spans="1:8" ht="13.5" customHeight="1">
      <c r="A728" s="65"/>
      <c r="B728" s="65"/>
      <c r="C728" s="93"/>
      <c r="D728" s="93"/>
      <c r="E728" s="45"/>
      <c r="F728" s="65"/>
      <c r="G728" s="65"/>
      <c r="H728" s="65"/>
    </row>
    <row r="729" spans="1:8" ht="13.5" customHeight="1">
      <c r="A729" s="65"/>
      <c r="B729" s="65"/>
      <c r="C729" s="93"/>
      <c r="D729" s="93"/>
      <c r="E729" s="45"/>
      <c r="F729" s="65"/>
      <c r="G729" s="65"/>
      <c r="H729" s="65"/>
    </row>
    <row r="730" spans="1:8" ht="13.5" customHeight="1">
      <c r="A730" s="65"/>
      <c r="B730" s="65"/>
      <c r="C730" s="93"/>
      <c r="D730" s="93"/>
      <c r="E730" s="45"/>
      <c r="F730" s="65"/>
      <c r="G730" s="65"/>
      <c r="H730" s="65"/>
    </row>
    <row r="731" spans="1:8" ht="13.5" customHeight="1">
      <c r="A731" s="65"/>
      <c r="B731" s="65"/>
      <c r="C731" s="93"/>
      <c r="D731" s="93"/>
      <c r="E731" s="45"/>
      <c r="F731" s="65"/>
      <c r="G731" s="65"/>
      <c r="H731" s="65"/>
    </row>
    <row r="732" spans="1:8" ht="13.5" customHeight="1">
      <c r="A732" s="65"/>
      <c r="B732" s="65"/>
      <c r="C732" s="93"/>
      <c r="D732" s="93"/>
      <c r="E732" s="45"/>
      <c r="F732" s="65"/>
      <c r="G732" s="65"/>
      <c r="H732" s="65"/>
    </row>
    <row r="733" spans="1:8" ht="13.5" customHeight="1">
      <c r="A733" s="65"/>
      <c r="B733" s="65"/>
      <c r="C733" s="93"/>
      <c r="D733" s="93"/>
      <c r="E733" s="45"/>
      <c r="F733" s="65"/>
      <c r="G733" s="65"/>
      <c r="H733" s="65"/>
    </row>
    <row r="734" spans="1:8" ht="13.5" customHeight="1">
      <c r="A734" s="65"/>
      <c r="B734" s="65"/>
      <c r="C734" s="93"/>
      <c r="D734" s="93"/>
      <c r="E734" s="45"/>
      <c r="F734" s="65"/>
      <c r="G734" s="65"/>
      <c r="H734" s="65"/>
    </row>
    <row r="735" spans="1:8" ht="13.5" customHeight="1">
      <c r="A735" s="65"/>
      <c r="B735" s="65"/>
      <c r="C735" s="93"/>
      <c r="D735" s="93"/>
      <c r="E735" s="45"/>
      <c r="F735" s="65"/>
      <c r="G735" s="65"/>
      <c r="H735" s="65"/>
    </row>
    <row r="736" spans="1:8" ht="13.5" customHeight="1">
      <c r="A736" s="65"/>
      <c r="B736" s="65"/>
      <c r="C736" s="93"/>
      <c r="D736" s="93"/>
      <c r="E736" s="45"/>
      <c r="F736" s="65"/>
      <c r="G736" s="65"/>
      <c r="H736" s="65"/>
    </row>
    <row r="737" spans="1:8" ht="13.5" customHeight="1">
      <c r="A737" s="65"/>
      <c r="B737" s="65"/>
      <c r="C737" s="93"/>
      <c r="D737" s="93"/>
      <c r="E737" s="45"/>
      <c r="F737" s="65"/>
      <c r="G737" s="65"/>
      <c r="H737" s="65"/>
    </row>
    <row r="738" spans="1:8" ht="13.5" customHeight="1">
      <c r="A738" s="65"/>
      <c r="B738" s="65"/>
      <c r="C738" s="93"/>
      <c r="D738" s="93"/>
      <c r="E738" s="45"/>
      <c r="F738" s="65"/>
      <c r="G738" s="65"/>
      <c r="H738" s="65"/>
    </row>
    <row r="739" spans="1:8" ht="13.5" customHeight="1">
      <c r="A739" s="65"/>
      <c r="B739" s="65"/>
      <c r="C739" s="93"/>
      <c r="D739" s="93"/>
      <c r="E739" s="45"/>
      <c r="F739" s="65"/>
      <c r="G739" s="65"/>
      <c r="H739" s="65"/>
    </row>
    <row r="740" spans="1:8" ht="13.5" customHeight="1">
      <c r="A740" s="65"/>
      <c r="B740" s="65"/>
      <c r="C740" s="93"/>
      <c r="D740" s="93"/>
      <c r="E740" s="45"/>
      <c r="F740" s="65"/>
      <c r="G740" s="65"/>
      <c r="H740" s="65"/>
    </row>
    <row r="741" spans="1:8" ht="13.5" customHeight="1">
      <c r="A741" s="65"/>
      <c r="B741" s="65"/>
      <c r="C741" s="93"/>
      <c r="D741" s="93"/>
      <c r="E741" s="45"/>
      <c r="F741" s="65"/>
      <c r="G741" s="65"/>
      <c r="H741" s="65"/>
    </row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spans="3:4" ht="13.5" customHeight="1">
      <c r="C848" s="28"/>
      <c r="D848" s="28"/>
    </row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</sheetData>
  <sheetProtection password="8CA5" sheet="1" objects="1" scenarios="1"/>
  <mergeCells count="61">
    <mergeCell ref="E19:F19"/>
    <mergeCell ref="E21:F21"/>
    <mergeCell ref="E23:F23"/>
    <mergeCell ref="E25:F25"/>
    <mergeCell ref="E11:F11"/>
    <mergeCell ref="E13:F13"/>
    <mergeCell ref="E15:F15"/>
    <mergeCell ref="E17:F17"/>
    <mergeCell ref="E47:G47"/>
    <mergeCell ref="E50:G50"/>
    <mergeCell ref="E52:G52"/>
    <mergeCell ref="E74:G74"/>
    <mergeCell ref="E27:F27"/>
    <mergeCell ref="E29:F29"/>
    <mergeCell ref="E31:F31"/>
    <mergeCell ref="E33:F33"/>
    <mergeCell ref="E49:F49"/>
    <mergeCell ref="E54:F54"/>
    <mergeCell ref="E78:F78"/>
    <mergeCell ref="E87:F87"/>
    <mergeCell ref="E79:G79"/>
    <mergeCell ref="E81:G81"/>
    <mergeCell ref="E76:F76"/>
    <mergeCell ref="E35:F35"/>
    <mergeCell ref="E36:G36"/>
    <mergeCell ref="E38:G38"/>
    <mergeCell ref="E40:G40"/>
    <mergeCell ref="E45:G45"/>
    <mergeCell ref="E104:F104"/>
    <mergeCell ref="E106:F106"/>
    <mergeCell ref="E96:G96"/>
    <mergeCell ref="E102:G102"/>
    <mergeCell ref="E89:F89"/>
    <mergeCell ref="E91:F91"/>
    <mergeCell ref="E93:F93"/>
    <mergeCell ref="E94:G94"/>
    <mergeCell ref="E138:G138"/>
    <mergeCell ref="E140:G140"/>
    <mergeCell ref="E142:G142"/>
    <mergeCell ref="E144:G144"/>
    <mergeCell ref="E108:F108"/>
    <mergeCell ref="E113:F113"/>
    <mergeCell ref="E109:G109"/>
    <mergeCell ref="E111:G111"/>
    <mergeCell ref="E163:G163"/>
    <mergeCell ref="E153:F153"/>
    <mergeCell ref="E158:F158"/>
    <mergeCell ref="E160:F160"/>
    <mergeCell ref="E161:G161"/>
    <mergeCell ref="E146:F146"/>
    <mergeCell ref="E147:G147"/>
    <mergeCell ref="E149:G149"/>
    <mergeCell ref="E151:G151"/>
    <mergeCell ref="E182:F182"/>
    <mergeCell ref="E174:F174"/>
    <mergeCell ref="E179:F179"/>
    <mergeCell ref="E175:G175"/>
    <mergeCell ref="E177:G177"/>
    <mergeCell ref="E165:F165"/>
    <mergeCell ref="E170:F170"/>
    <mergeCell ref="E172:F172"/>
  </mergeCells>
  <printOptions horizontalCentered="1"/>
  <pageMargins left="0.5" right="0.25" top="1.25" bottom="0.25" header="0.5" footer="0.25"/>
  <pageSetup fitToHeight="32" horizontalDpi="600" verticalDpi="600" orientation="portrait" scale="72" r:id="rId1"/>
  <headerFooter alignWithMargins="0">
    <oddHeader>&amp;R&amp;"Arial,Bold"&amp;11WORKSHEET D-1
EXPENSE ADJUSTMENTS  (Transfer to Worksheet C-3)
</oddHeader>
    <oddFooter xml:space="preserve">&amp;L&amp;F
&amp;A&amp;C
&amp;R&amp;D
    </oddFooter>
  </headerFooter>
  <rowBreaks count="2" manualBreakCount="2">
    <brk id="71" max="255" man="1"/>
    <brk id="135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9"/>
  <dimension ref="A2:J790"/>
  <sheetViews>
    <sheetView showGridLines="0" zoomScale="75" zoomScaleNormal="75" zoomScalePageLayoutView="0" workbookViewId="0" topLeftCell="A1">
      <selection activeCell="A1" sqref="A1"/>
    </sheetView>
  </sheetViews>
  <sheetFormatPr defaultColWidth="7.8515625" defaultRowHeight="12.75"/>
  <cols>
    <col min="1" max="1" width="14.28125" style="28" customWidth="1"/>
    <col min="2" max="2" width="1.421875" style="28" customWidth="1"/>
    <col min="3" max="3" width="14.28125" style="28" customWidth="1"/>
    <col min="4" max="4" width="1.421875" style="28" customWidth="1"/>
    <col min="5" max="5" width="14.28125" style="28" customWidth="1"/>
    <col min="6" max="6" width="1.421875" style="28" customWidth="1"/>
    <col min="7" max="7" width="33.421875" style="28" customWidth="1"/>
    <col min="8" max="8" width="8.28125" style="28" customWidth="1"/>
    <col min="9" max="9" width="1.421875" style="28" customWidth="1"/>
    <col min="10" max="10" width="19.8515625" style="28" bestFit="1" customWidth="1"/>
    <col min="11" max="16384" width="7.8515625" style="28" customWidth="1"/>
  </cols>
  <sheetData>
    <row r="2" spans="4:10" ht="13.5" customHeight="1">
      <c r="D2" s="62" t="s">
        <v>40</v>
      </c>
      <c r="E2" s="188">
        <f>IF(+[0]!ProviderName&lt;&gt;0,+[0]!ProviderName,0)</f>
        <v>0</v>
      </c>
      <c r="I2" s="175" t="s">
        <v>45</v>
      </c>
      <c r="J2" s="296">
        <f>IF(Begindate&lt;&gt;0,(Begindate),0)</f>
        <v>0</v>
      </c>
    </row>
    <row r="3" spans="4:10" ht="13.5" customHeight="1">
      <c r="D3" s="29"/>
      <c r="E3" s="63"/>
      <c r="I3" s="151"/>
      <c r="J3" s="91"/>
    </row>
    <row r="4" spans="4:10" ht="13.5" customHeight="1">
      <c r="D4" s="62" t="s">
        <v>819</v>
      </c>
      <c r="E4" s="188">
        <f>IF(+Instruct!C15&lt;&gt;0,+Instruct!C15,0)</f>
        <v>0</v>
      </c>
      <c r="I4" s="175" t="s">
        <v>47</v>
      </c>
      <c r="J4" s="296">
        <f>IF(Enddate&lt;&gt;0,(Enddate),0)</f>
        <v>0</v>
      </c>
    </row>
    <row r="5" spans="4:5" ht="13.5" customHeight="1">
      <c r="D5" s="62"/>
      <c r="E5" s="64"/>
    </row>
    <row r="6" spans="1:10" ht="14.25">
      <c r="A6" s="75" t="s">
        <v>546</v>
      </c>
      <c r="B6" s="75"/>
      <c r="C6" s="75"/>
      <c r="D6" s="75"/>
      <c r="E6" s="75" t="s">
        <v>547</v>
      </c>
      <c r="F6" s="75"/>
      <c r="G6" s="75"/>
      <c r="H6" s="75"/>
      <c r="I6" s="75"/>
      <c r="J6" s="75" t="s">
        <v>548</v>
      </c>
    </row>
    <row r="7" spans="1:10" ht="14.25">
      <c r="A7" s="8" t="s">
        <v>549</v>
      </c>
      <c r="B7" s="75"/>
      <c r="C7" s="8" t="s">
        <v>550</v>
      </c>
      <c r="D7" s="75"/>
      <c r="E7" s="8" t="s">
        <v>549</v>
      </c>
      <c r="F7" s="75"/>
      <c r="G7" s="8" t="s">
        <v>521</v>
      </c>
      <c r="H7" s="73"/>
      <c r="I7" s="75"/>
      <c r="J7" s="8" t="s">
        <v>522</v>
      </c>
    </row>
    <row r="8" spans="1:10" ht="14.25">
      <c r="A8" s="29"/>
      <c r="B8" s="29"/>
      <c r="C8" s="29"/>
      <c r="D8" s="29"/>
      <c r="E8" s="29"/>
      <c r="F8" s="29"/>
      <c r="J8" s="31"/>
    </row>
    <row r="9" spans="1:10" ht="14.25">
      <c r="A9" s="23"/>
      <c r="B9" s="75"/>
      <c r="C9" s="23"/>
      <c r="D9" s="75"/>
      <c r="E9" s="23"/>
      <c r="F9" s="75"/>
      <c r="G9" s="553"/>
      <c r="H9" s="556"/>
      <c r="I9" s="75"/>
      <c r="J9" s="392">
        <v>0</v>
      </c>
    </row>
    <row r="10" spans="1:10" ht="14.25">
      <c r="A10" s="75"/>
      <c r="B10" s="75"/>
      <c r="C10" s="75"/>
      <c r="D10" s="75"/>
      <c r="E10" s="75"/>
      <c r="F10" s="75"/>
      <c r="G10" s="63"/>
      <c r="H10" s="75"/>
      <c r="I10" s="75"/>
      <c r="J10" s="172"/>
    </row>
    <row r="11" spans="1:10" ht="14.25">
      <c r="A11" s="23"/>
      <c r="B11" s="75"/>
      <c r="C11" s="23"/>
      <c r="D11" s="75"/>
      <c r="E11" s="23"/>
      <c r="F11" s="75"/>
      <c r="G11" s="553"/>
      <c r="H11" s="554"/>
      <c r="I11" s="75"/>
      <c r="J11" s="393">
        <v>0</v>
      </c>
    </row>
    <row r="12" spans="1:10" ht="14.25">
      <c r="A12" s="75"/>
      <c r="B12" s="75"/>
      <c r="C12" s="75"/>
      <c r="D12" s="75"/>
      <c r="E12" s="75"/>
      <c r="F12" s="75"/>
      <c r="G12" s="63"/>
      <c r="H12" s="398"/>
      <c r="J12" s="385"/>
    </row>
    <row r="13" spans="1:10" ht="14.25">
      <c r="A13" s="23"/>
      <c r="B13" s="75"/>
      <c r="C13" s="23"/>
      <c r="D13" s="75"/>
      <c r="E13" s="23"/>
      <c r="F13" s="75"/>
      <c r="G13" s="553"/>
      <c r="H13" s="554"/>
      <c r="I13" s="75"/>
      <c r="J13" s="393">
        <v>0</v>
      </c>
    </row>
    <row r="14" spans="1:10" ht="14.25">
      <c r="A14" s="75"/>
      <c r="B14" s="75"/>
      <c r="C14" s="75"/>
      <c r="D14" s="75"/>
      <c r="E14" s="75"/>
      <c r="F14" s="75"/>
      <c r="G14" s="63"/>
      <c r="H14" s="398"/>
      <c r="J14" s="385"/>
    </row>
    <row r="15" spans="1:10" ht="14.25">
      <c r="A15" s="23"/>
      <c r="B15" s="75"/>
      <c r="C15" s="23"/>
      <c r="D15" s="75"/>
      <c r="E15" s="23"/>
      <c r="F15" s="75"/>
      <c r="G15" s="553"/>
      <c r="H15" s="554"/>
      <c r="I15" s="75"/>
      <c r="J15" s="393">
        <v>0</v>
      </c>
    </row>
    <row r="16" spans="1:10" ht="14.25">
      <c r="A16" s="75"/>
      <c r="B16" s="75"/>
      <c r="C16" s="75"/>
      <c r="D16" s="75"/>
      <c r="E16" s="75"/>
      <c r="F16" s="75"/>
      <c r="G16" s="63"/>
      <c r="H16" s="398"/>
      <c r="J16" s="385"/>
    </row>
    <row r="17" spans="1:10" ht="14.25">
      <c r="A17" s="23"/>
      <c r="B17" s="75"/>
      <c r="C17" s="23"/>
      <c r="D17" s="75"/>
      <c r="E17" s="23"/>
      <c r="F17" s="75"/>
      <c r="G17" s="553"/>
      <c r="H17" s="554"/>
      <c r="I17" s="75"/>
      <c r="J17" s="393">
        <v>0</v>
      </c>
    </row>
    <row r="18" spans="1:10" ht="14.25">
      <c r="A18" s="75"/>
      <c r="B18" s="75"/>
      <c r="C18" s="75"/>
      <c r="D18" s="75"/>
      <c r="E18" s="75"/>
      <c r="F18" s="75"/>
      <c r="G18" s="63"/>
      <c r="H18" s="398"/>
      <c r="J18" s="385"/>
    </row>
    <row r="19" spans="1:10" ht="14.25">
      <c r="A19" s="23"/>
      <c r="B19" s="75"/>
      <c r="C19" s="23"/>
      <c r="D19" s="75"/>
      <c r="E19" s="23"/>
      <c r="F19" s="75"/>
      <c r="G19" s="553"/>
      <c r="H19" s="554"/>
      <c r="I19" s="75"/>
      <c r="J19" s="393">
        <v>0</v>
      </c>
    </row>
    <row r="20" spans="1:10" ht="14.25">
      <c r="A20" s="75"/>
      <c r="B20" s="75"/>
      <c r="C20" s="75"/>
      <c r="D20" s="75"/>
      <c r="E20" s="398"/>
      <c r="F20" s="398"/>
      <c r="G20" s="399"/>
      <c r="H20" s="398"/>
      <c r="J20" s="385"/>
    </row>
    <row r="21" spans="1:10" ht="14.25">
      <c r="A21" s="23"/>
      <c r="B21" s="75"/>
      <c r="C21" s="23"/>
      <c r="D21" s="75"/>
      <c r="E21" s="23"/>
      <c r="F21" s="75"/>
      <c r="G21" s="553"/>
      <c r="H21" s="554"/>
      <c r="I21" s="75"/>
      <c r="J21" s="393">
        <v>0</v>
      </c>
    </row>
    <row r="22" spans="1:10" ht="14.25">
      <c r="A22" s="75"/>
      <c r="B22" s="75"/>
      <c r="C22" s="75"/>
      <c r="D22" s="75"/>
      <c r="E22" s="398"/>
      <c r="F22" s="398"/>
      <c r="G22" s="399"/>
      <c r="H22" s="398"/>
      <c r="J22" s="385"/>
    </row>
    <row r="23" spans="1:10" ht="14.25">
      <c r="A23" s="23"/>
      <c r="B23" s="75"/>
      <c r="C23" s="23"/>
      <c r="D23" s="75"/>
      <c r="E23" s="23"/>
      <c r="F23" s="398"/>
      <c r="G23" s="554"/>
      <c r="H23" s="554"/>
      <c r="I23" s="75"/>
      <c r="J23" s="393">
        <v>0</v>
      </c>
    </row>
    <row r="24" spans="1:10" ht="14.25">
      <c r="A24" s="75"/>
      <c r="B24" s="75"/>
      <c r="C24" s="75"/>
      <c r="D24" s="75"/>
      <c r="E24" s="75"/>
      <c r="F24" s="75"/>
      <c r="G24" s="63"/>
      <c r="H24" s="398"/>
      <c r="J24" s="385"/>
    </row>
    <row r="25" spans="1:10" ht="14.25">
      <c r="A25" s="23"/>
      <c r="B25" s="75"/>
      <c r="C25" s="23"/>
      <c r="D25" s="75"/>
      <c r="E25" s="23"/>
      <c r="F25" s="75"/>
      <c r="G25" s="553"/>
      <c r="H25" s="554"/>
      <c r="I25" s="75"/>
      <c r="J25" s="393">
        <v>0</v>
      </c>
    </row>
    <row r="26" spans="1:10" ht="14.25">
      <c r="A26" s="75"/>
      <c r="B26" s="75"/>
      <c r="C26" s="75"/>
      <c r="D26" s="75"/>
      <c r="E26" s="75"/>
      <c r="F26" s="75"/>
      <c r="G26" s="63"/>
      <c r="H26" s="398"/>
      <c r="J26" s="385"/>
    </row>
    <row r="27" spans="1:10" ht="14.25">
      <c r="A27" s="23"/>
      <c r="B27" s="75"/>
      <c r="C27" s="23"/>
      <c r="D27" s="75"/>
      <c r="E27" s="23"/>
      <c r="F27" s="75"/>
      <c r="G27" s="553"/>
      <c r="H27" s="554"/>
      <c r="I27" s="75"/>
      <c r="J27" s="393">
        <v>0</v>
      </c>
    </row>
    <row r="28" spans="1:10" ht="14.25">
      <c r="A28" s="75"/>
      <c r="B28" s="75"/>
      <c r="C28" s="75"/>
      <c r="D28" s="75"/>
      <c r="E28" s="75"/>
      <c r="F28" s="75"/>
      <c r="G28" s="63"/>
      <c r="H28" s="398"/>
      <c r="J28" s="385"/>
    </row>
    <row r="29" spans="1:10" ht="14.25">
      <c r="A29" s="23"/>
      <c r="B29" s="75"/>
      <c r="C29" s="23"/>
      <c r="D29" s="75"/>
      <c r="E29" s="23"/>
      <c r="F29" s="75"/>
      <c r="G29" s="553"/>
      <c r="H29" s="554"/>
      <c r="I29" s="75"/>
      <c r="J29" s="393">
        <v>0</v>
      </c>
    </row>
    <row r="30" spans="1:10" ht="14.25">
      <c r="A30" s="75"/>
      <c r="B30" s="75"/>
      <c r="C30" s="75"/>
      <c r="D30" s="75"/>
      <c r="E30" s="75"/>
      <c r="F30" s="75"/>
      <c r="G30" s="63"/>
      <c r="H30" s="398"/>
      <c r="J30" s="385"/>
    </row>
    <row r="31" spans="1:10" ht="14.25">
      <c r="A31" s="23"/>
      <c r="B31" s="75"/>
      <c r="C31" s="23"/>
      <c r="D31" s="75"/>
      <c r="E31" s="23"/>
      <c r="F31" s="75"/>
      <c r="G31" s="553"/>
      <c r="H31" s="554"/>
      <c r="I31" s="75"/>
      <c r="J31" s="393">
        <v>0</v>
      </c>
    </row>
    <row r="32" spans="1:10" ht="14.25">
      <c r="A32" s="75"/>
      <c r="B32" s="75"/>
      <c r="C32" s="75"/>
      <c r="D32" s="75"/>
      <c r="E32" s="75"/>
      <c r="F32" s="75"/>
      <c r="G32" s="63"/>
      <c r="H32" s="398"/>
      <c r="J32" s="385"/>
    </row>
    <row r="33" spans="1:10" ht="14.25">
      <c r="A33" s="23"/>
      <c r="B33" s="75"/>
      <c r="C33" s="23"/>
      <c r="D33" s="75"/>
      <c r="E33" s="23"/>
      <c r="F33" s="75"/>
      <c r="G33" s="553"/>
      <c r="H33" s="554"/>
      <c r="I33" s="75"/>
      <c r="J33" s="393">
        <v>0</v>
      </c>
    </row>
    <row r="34" spans="1:10" ht="14.25">
      <c r="A34" s="75"/>
      <c r="B34" s="75"/>
      <c r="C34" s="75"/>
      <c r="D34" s="75"/>
      <c r="E34" s="75"/>
      <c r="F34" s="75"/>
      <c r="G34" s="63"/>
      <c r="H34" s="398"/>
      <c r="J34" s="385"/>
    </row>
    <row r="35" spans="1:10" ht="14.25">
      <c r="A35" s="23"/>
      <c r="B35" s="75"/>
      <c r="C35" s="23"/>
      <c r="D35" s="75"/>
      <c r="E35" s="23"/>
      <c r="F35" s="75"/>
      <c r="G35" s="553"/>
      <c r="H35" s="554"/>
      <c r="I35" s="75"/>
      <c r="J35" s="393">
        <v>0</v>
      </c>
    </row>
    <row r="36" spans="1:10" ht="14.25">
      <c r="A36" s="75"/>
      <c r="B36" s="75"/>
      <c r="C36" s="75"/>
      <c r="D36" s="75"/>
      <c r="E36" s="75"/>
      <c r="F36" s="75"/>
      <c r="G36" s="63"/>
      <c r="H36" s="398"/>
      <c r="J36" s="385"/>
    </row>
    <row r="37" spans="1:10" ht="14.25">
      <c r="A37" s="23"/>
      <c r="B37" s="75"/>
      <c r="C37" s="23"/>
      <c r="D37" s="75"/>
      <c r="E37" s="23"/>
      <c r="F37" s="75"/>
      <c r="G37" s="553"/>
      <c r="H37" s="554"/>
      <c r="I37" s="75"/>
      <c r="J37" s="393">
        <v>0</v>
      </c>
    </row>
    <row r="38" spans="1:10" ht="14.25">
      <c r="A38" s="75"/>
      <c r="B38" s="75"/>
      <c r="C38" s="75"/>
      <c r="D38" s="75"/>
      <c r="E38" s="75"/>
      <c r="F38" s="75"/>
      <c r="G38" s="63"/>
      <c r="H38" s="398"/>
      <c r="J38" s="385"/>
    </row>
    <row r="39" spans="1:10" ht="14.25">
      <c r="A39" s="23"/>
      <c r="B39" s="75"/>
      <c r="C39" s="23"/>
      <c r="D39" s="75"/>
      <c r="E39" s="23"/>
      <c r="F39" s="75"/>
      <c r="G39" s="553"/>
      <c r="H39" s="554"/>
      <c r="I39" s="75"/>
      <c r="J39" s="393">
        <v>0</v>
      </c>
    </row>
    <row r="40" spans="1:10" ht="14.25">
      <c r="A40" s="75"/>
      <c r="B40" s="75"/>
      <c r="C40" s="75"/>
      <c r="D40" s="75"/>
      <c r="E40" s="75"/>
      <c r="F40" s="75"/>
      <c r="G40" s="63"/>
      <c r="H40" s="398"/>
      <c r="J40" s="385"/>
    </row>
    <row r="41" spans="1:10" ht="14.25">
      <c r="A41" s="23"/>
      <c r="B41" s="75"/>
      <c r="C41" s="23"/>
      <c r="D41" s="75"/>
      <c r="E41" s="23"/>
      <c r="F41" s="75"/>
      <c r="G41" s="553"/>
      <c r="H41" s="554"/>
      <c r="I41" s="75"/>
      <c r="J41" s="393">
        <v>0</v>
      </c>
    </row>
    <row r="42" spans="1:10" ht="14.25">
      <c r="A42" s="75"/>
      <c r="B42" s="75"/>
      <c r="C42" s="75"/>
      <c r="D42" s="75"/>
      <c r="E42" s="75"/>
      <c r="F42" s="75"/>
      <c r="G42" s="63"/>
      <c r="H42" s="398"/>
      <c r="J42" s="385"/>
    </row>
    <row r="43" spans="1:10" ht="14.25">
      <c r="A43" s="23"/>
      <c r="B43" s="75"/>
      <c r="C43" s="23"/>
      <c r="D43" s="75"/>
      <c r="E43" s="23"/>
      <c r="F43" s="75"/>
      <c r="G43" s="553"/>
      <c r="H43" s="554"/>
      <c r="I43" s="75"/>
      <c r="J43" s="393">
        <v>0</v>
      </c>
    </row>
    <row r="44" spans="1:10" ht="14.25">
      <c r="A44" s="75"/>
      <c r="B44" s="75"/>
      <c r="C44" s="75"/>
      <c r="D44" s="75"/>
      <c r="E44" s="75"/>
      <c r="F44" s="75"/>
      <c r="G44" s="63"/>
      <c r="H44" s="398"/>
      <c r="J44" s="385"/>
    </row>
    <row r="45" spans="1:10" ht="14.25">
      <c r="A45" s="23"/>
      <c r="B45" s="75"/>
      <c r="C45" s="23"/>
      <c r="D45" s="75"/>
      <c r="E45" s="23"/>
      <c r="F45" s="75"/>
      <c r="G45" s="553"/>
      <c r="H45" s="554"/>
      <c r="I45" s="75"/>
      <c r="J45" s="393">
        <v>0</v>
      </c>
    </row>
    <row r="46" spans="1:10" ht="14.25">
      <c r="A46" s="75"/>
      <c r="B46" s="75"/>
      <c r="C46" s="75"/>
      <c r="D46" s="75"/>
      <c r="E46" s="75"/>
      <c r="F46" s="75"/>
      <c r="G46" s="63"/>
      <c r="H46" s="398"/>
      <c r="J46" s="385"/>
    </row>
    <row r="47" spans="1:10" ht="14.25">
      <c r="A47" s="23"/>
      <c r="B47" s="75"/>
      <c r="C47" s="23"/>
      <c r="D47" s="75"/>
      <c r="E47" s="23"/>
      <c r="F47" s="75"/>
      <c r="G47" s="553"/>
      <c r="H47" s="554"/>
      <c r="I47" s="75"/>
      <c r="J47" s="393">
        <v>0</v>
      </c>
    </row>
    <row r="48" spans="1:10" ht="14.25">
      <c r="A48" s="75"/>
      <c r="B48" s="75"/>
      <c r="C48" s="75"/>
      <c r="D48" s="75"/>
      <c r="E48" s="75"/>
      <c r="F48" s="75"/>
      <c r="G48" s="63"/>
      <c r="H48" s="398"/>
      <c r="J48" s="385"/>
    </row>
    <row r="49" spans="1:10" ht="14.25">
      <c r="A49" s="23"/>
      <c r="B49" s="75"/>
      <c r="C49" s="23"/>
      <c r="D49" s="75"/>
      <c r="E49" s="23"/>
      <c r="F49" s="75"/>
      <c r="G49" s="553"/>
      <c r="H49" s="554"/>
      <c r="I49" s="75"/>
      <c r="J49" s="393">
        <v>0</v>
      </c>
    </row>
    <row r="50" spans="1:10" ht="14.25">
      <c r="A50" s="29"/>
      <c r="B50" s="29"/>
      <c r="C50" s="29"/>
      <c r="D50" s="29"/>
      <c r="E50" s="29"/>
      <c r="F50" s="29"/>
      <c r="G50" s="63"/>
      <c r="H50" s="385"/>
      <c r="J50" s="385"/>
    </row>
    <row r="51" spans="1:10" ht="14.25">
      <c r="A51" s="23"/>
      <c r="B51" s="75"/>
      <c r="C51" s="23"/>
      <c r="D51" s="75"/>
      <c r="E51" s="23"/>
      <c r="F51" s="75"/>
      <c r="G51" s="553"/>
      <c r="H51" s="554"/>
      <c r="I51" s="75"/>
      <c r="J51" s="393">
        <v>0</v>
      </c>
    </row>
    <row r="52" spans="1:10" ht="14.25">
      <c r="A52" s="75"/>
      <c r="B52" s="75"/>
      <c r="C52" s="75"/>
      <c r="D52" s="75"/>
      <c r="E52" s="75"/>
      <c r="F52" s="75"/>
      <c r="G52" s="63"/>
      <c r="H52" s="398"/>
      <c r="J52" s="385"/>
    </row>
    <row r="53" spans="1:10" ht="14.25">
      <c r="A53" s="23"/>
      <c r="B53" s="75"/>
      <c r="C53" s="23"/>
      <c r="D53" s="75"/>
      <c r="E53" s="23"/>
      <c r="F53" s="75"/>
      <c r="G53" s="553"/>
      <c r="H53" s="554"/>
      <c r="I53" s="75"/>
      <c r="J53" s="393">
        <v>0</v>
      </c>
    </row>
    <row r="54" spans="1:10" ht="14.25">
      <c r="A54" s="75"/>
      <c r="B54" s="75"/>
      <c r="C54" s="75"/>
      <c r="D54" s="75"/>
      <c r="E54" s="75"/>
      <c r="F54" s="75"/>
      <c r="G54" s="63"/>
      <c r="H54" s="398"/>
      <c r="J54" s="385"/>
    </row>
    <row r="55" spans="1:10" ht="14.25">
      <c r="A55" s="23"/>
      <c r="B55" s="75"/>
      <c r="C55" s="23"/>
      <c r="D55" s="75"/>
      <c r="E55" s="23"/>
      <c r="F55" s="75"/>
      <c r="G55" s="553"/>
      <c r="H55" s="554"/>
      <c r="I55" s="75"/>
      <c r="J55" s="393">
        <v>0</v>
      </c>
    </row>
    <row r="56" spans="1:10" ht="14.25">
      <c r="A56" s="75"/>
      <c r="B56" s="75"/>
      <c r="C56" s="75"/>
      <c r="D56" s="75"/>
      <c r="E56" s="75"/>
      <c r="F56" s="75"/>
      <c r="G56" s="63"/>
      <c r="H56" s="398"/>
      <c r="J56" s="385"/>
    </row>
    <row r="57" spans="1:10" ht="14.25">
      <c r="A57" s="23"/>
      <c r="B57" s="75"/>
      <c r="C57" s="23"/>
      <c r="D57" s="75"/>
      <c r="E57" s="23"/>
      <c r="F57" s="75"/>
      <c r="G57" s="553"/>
      <c r="H57" s="554"/>
      <c r="I57" s="75"/>
      <c r="J57" s="393">
        <v>0</v>
      </c>
    </row>
    <row r="58" spans="1:10" ht="14.25">
      <c r="A58" s="29"/>
      <c r="B58" s="29"/>
      <c r="C58" s="29"/>
      <c r="D58" s="29"/>
      <c r="E58" s="29"/>
      <c r="F58" s="29"/>
      <c r="G58" s="63"/>
      <c r="H58" s="385"/>
      <c r="J58" s="385"/>
    </row>
    <row r="59" spans="1:10" ht="14.25">
      <c r="A59" s="23"/>
      <c r="B59" s="75"/>
      <c r="C59" s="23"/>
      <c r="D59" s="75"/>
      <c r="E59" s="23"/>
      <c r="F59" s="75"/>
      <c r="G59" s="553"/>
      <c r="H59" s="554"/>
      <c r="I59" s="75"/>
      <c r="J59" s="393">
        <v>0</v>
      </c>
    </row>
    <row r="60" spans="1:10" ht="14.25">
      <c r="A60" s="91"/>
      <c r="B60" s="75"/>
      <c r="C60" s="91"/>
      <c r="D60" s="75"/>
      <c r="E60" s="91"/>
      <c r="F60" s="75"/>
      <c r="G60" s="169"/>
      <c r="H60" s="64"/>
      <c r="I60" s="75"/>
      <c r="J60" s="38"/>
    </row>
    <row r="61" spans="1:10" ht="14.25">
      <c r="A61" s="91"/>
      <c r="B61" s="75"/>
      <c r="C61" s="91"/>
      <c r="D61" s="75"/>
      <c r="E61" s="91"/>
      <c r="F61" s="75"/>
      <c r="G61" s="169"/>
      <c r="H61" s="64"/>
      <c r="I61" s="75"/>
      <c r="J61" s="38"/>
    </row>
    <row r="62" spans="1:10" ht="15" thickBot="1">
      <c r="A62" s="28" t="s">
        <v>551</v>
      </c>
      <c r="G62" s="75"/>
      <c r="J62" s="356">
        <f>SUM(J7:J59)</f>
        <v>0</v>
      </c>
    </row>
    <row r="63" spans="7:10" ht="15" thickTop="1">
      <c r="G63" s="75"/>
      <c r="J63" s="57"/>
    </row>
    <row r="64" spans="7:10" ht="14.25">
      <c r="G64" s="75"/>
      <c r="J64" s="57"/>
    </row>
    <row r="65" spans="7:10" ht="14.25">
      <c r="G65" s="75"/>
      <c r="J65" s="57"/>
    </row>
    <row r="66" spans="7:10" ht="14.25">
      <c r="G66" s="75"/>
      <c r="J66" s="57"/>
    </row>
    <row r="67" spans="7:10" ht="14.25">
      <c r="G67" s="75"/>
      <c r="J67" s="57"/>
    </row>
    <row r="68" spans="7:10" ht="14.25">
      <c r="G68" s="75"/>
      <c r="J68" s="57"/>
    </row>
    <row r="69" spans="1:10" ht="14.25">
      <c r="A69" s="91"/>
      <c r="B69" s="75"/>
      <c r="C69" s="91"/>
      <c r="D69" s="75"/>
      <c r="E69" s="91"/>
      <c r="F69" s="75"/>
      <c r="G69" s="30" t="s">
        <v>665</v>
      </c>
      <c r="H69" s="64"/>
      <c r="I69" s="75"/>
      <c r="J69" s="38"/>
    </row>
    <row r="70" spans="1:10" ht="14.25">
      <c r="A70" s="321"/>
      <c r="B70" s="91"/>
      <c r="C70" s="321"/>
      <c r="D70" s="91"/>
      <c r="E70" s="321"/>
      <c r="F70" s="91"/>
      <c r="G70" s="555"/>
      <c r="H70" s="555"/>
      <c r="I70" s="91"/>
      <c r="J70" s="322"/>
    </row>
    <row r="71" spans="1:10" ht="14.25">
      <c r="A71" s="75"/>
      <c r="B71" s="75"/>
      <c r="C71" s="75"/>
      <c r="D71" s="75"/>
      <c r="E71" s="75"/>
      <c r="F71" s="75"/>
      <c r="G71" s="63"/>
      <c r="H71" s="75"/>
      <c r="J71" s="172"/>
    </row>
    <row r="72" spans="1:10" ht="14.25">
      <c r="A72" s="23"/>
      <c r="B72" s="75"/>
      <c r="C72" s="23"/>
      <c r="D72" s="75"/>
      <c r="E72" s="23"/>
      <c r="F72" s="75"/>
      <c r="G72" s="553"/>
      <c r="H72" s="556"/>
      <c r="I72" s="75"/>
      <c r="J72" s="392">
        <v>0</v>
      </c>
    </row>
    <row r="73" spans="1:10" ht="14.25">
      <c r="A73" s="75"/>
      <c r="B73" s="75"/>
      <c r="C73" s="75"/>
      <c r="D73" s="75"/>
      <c r="E73" s="75"/>
      <c r="F73" s="75"/>
      <c r="G73" s="63"/>
      <c r="H73" s="75"/>
      <c r="J73" s="172"/>
    </row>
    <row r="74" spans="1:10" ht="14.25">
      <c r="A74" s="23"/>
      <c r="B74" s="75"/>
      <c r="C74" s="23"/>
      <c r="D74" s="75"/>
      <c r="E74" s="23"/>
      <c r="F74" s="75"/>
      <c r="G74" s="553"/>
      <c r="H74" s="554"/>
      <c r="I74" s="75"/>
      <c r="J74" s="393">
        <v>0</v>
      </c>
    </row>
    <row r="75" spans="1:10" ht="14.25">
      <c r="A75" s="75"/>
      <c r="B75" s="75"/>
      <c r="C75" s="75"/>
      <c r="D75" s="75"/>
      <c r="E75" s="75"/>
      <c r="F75" s="75"/>
      <c r="G75" s="63"/>
      <c r="H75" s="398"/>
      <c r="J75" s="385"/>
    </row>
    <row r="76" spans="1:10" ht="14.25">
      <c r="A76" s="23"/>
      <c r="B76" s="75"/>
      <c r="C76" s="23"/>
      <c r="D76" s="75"/>
      <c r="E76" s="23"/>
      <c r="F76" s="75"/>
      <c r="G76" s="553"/>
      <c r="H76" s="554"/>
      <c r="I76" s="75"/>
      <c r="J76" s="393">
        <v>0</v>
      </c>
    </row>
    <row r="77" spans="1:10" ht="14.25">
      <c r="A77" s="75"/>
      <c r="B77" s="75"/>
      <c r="C77" s="75"/>
      <c r="D77" s="75"/>
      <c r="E77" s="75"/>
      <c r="F77" s="75"/>
      <c r="G77" s="63"/>
      <c r="H77" s="398"/>
      <c r="J77" s="385"/>
    </row>
    <row r="78" spans="1:10" ht="14.25">
      <c r="A78" s="23"/>
      <c r="B78" s="75"/>
      <c r="C78" s="23"/>
      <c r="D78" s="75"/>
      <c r="E78" s="23"/>
      <c r="F78" s="75"/>
      <c r="G78" s="553"/>
      <c r="H78" s="554"/>
      <c r="I78" s="75"/>
      <c r="J78" s="393">
        <v>0</v>
      </c>
    </row>
    <row r="79" spans="1:10" ht="14.25">
      <c r="A79" s="75"/>
      <c r="B79" s="75"/>
      <c r="C79" s="75"/>
      <c r="D79" s="75"/>
      <c r="E79" s="75"/>
      <c r="F79" s="75"/>
      <c r="G79" s="63"/>
      <c r="H79" s="398"/>
      <c r="J79" s="385"/>
    </row>
    <row r="80" spans="1:10" ht="14.25">
      <c r="A80" s="23"/>
      <c r="B80" s="75"/>
      <c r="C80" s="23"/>
      <c r="D80" s="75"/>
      <c r="E80" s="23"/>
      <c r="F80" s="75"/>
      <c r="G80" s="553"/>
      <c r="H80" s="554"/>
      <c r="I80" s="75"/>
      <c r="J80" s="393">
        <v>0</v>
      </c>
    </row>
    <row r="81" spans="1:10" ht="14.25">
      <c r="A81" s="75"/>
      <c r="B81" s="75"/>
      <c r="C81" s="75"/>
      <c r="D81" s="75"/>
      <c r="E81" s="75"/>
      <c r="F81" s="75"/>
      <c r="G81" s="63"/>
      <c r="H81" s="398"/>
      <c r="J81" s="385"/>
    </row>
    <row r="82" spans="1:10" ht="14.25">
      <c r="A82" s="23"/>
      <c r="B82" s="75"/>
      <c r="C82" s="23"/>
      <c r="D82" s="75"/>
      <c r="E82" s="23"/>
      <c r="F82" s="75"/>
      <c r="G82" s="553"/>
      <c r="H82" s="554"/>
      <c r="I82" s="75"/>
      <c r="J82" s="393">
        <v>0</v>
      </c>
    </row>
    <row r="83" spans="1:10" ht="14.25">
      <c r="A83" s="75"/>
      <c r="B83" s="75"/>
      <c r="C83" s="75"/>
      <c r="D83" s="75"/>
      <c r="E83" s="75"/>
      <c r="F83" s="75"/>
      <c r="G83" s="63"/>
      <c r="H83" s="398"/>
      <c r="J83" s="385"/>
    </row>
    <row r="84" spans="1:10" ht="14.25">
      <c r="A84" s="23"/>
      <c r="B84" s="75"/>
      <c r="C84" s="23"/>
      <c r="D84" s="75"/>
      <c r="E84" s="23"/>
      <c r="F84" s="75"/>
      <c r="G84" s="553"/>
      <c r="H84" s="554"/>
      <c r="I84" s="75"/>
      <c r="J84" s="393">
        <v>0</v>
      </c>
    </row>
    <row r="85" spans="1:10" ht="14.25">
      <c r="A85" s="75"/>
      <c r="B85" s="75"/>
      <c r="C85" s="75"/>
      <c r="D85" s="75"/>
      <c r="E85" s="75"/>
      <c r="F85" s="75"/>
      <c r="G85" s="63"/>
      <c r="H85" s="398"/>
      <c r="J85" s="385"/>
    </row>
    <row r="86" spans="1:10" ht="14.25">
      <c r="A86" s="23"/>
      <c r="B86" s="75"/>
      <c r="C86" s="23"/>
      <c r="D86" s="75"/>
      <c r="E86" s="23"/>
      <c r="F86" s="75"/>
      <c r="G86" s="553"/>
      <c r="H86" s="554"/>
      <c r="I86" s="75"/>
      <c r="J86" s="393">
        <v>0</v>
      </c>
    </row>
    <row r="87" spans="1:10" ht="14.25">
      <c r="A87" s="75"/>
      <c r="B87" s="75"/>
      <c r="C87" s="75"/>
      <c r="D87" s="75"/>
      <c r="E87" s="75"/>
      <c r="F87" s="75"/>
      <c r="G87" s="63"/>
      <c r="H87" s="398"/>
      <c r="J87" s="385"/>
    </row>
    <row r="88" spans="1:10" ht="14.25">
      <c r="A88" s="23"/>
      <c r="B88" s="75"/>
      <c r="C88" s="23"/>
      <c r="D88" s="75"/>
      <c r="E88" s="23"/>
      <c r="F88" s="75"/>
      <c r="G88" s="553"/>
      <c r="H88" s="554"/>
      <c r="I88" s="75"/>
      <c r="J88" s="393">
        <v>0</v>
      </c>
    </row>
    <row r="89" spans="1:10" ht="14.25">
      <c r="A89" s="75"/>
      <c r="B89" s="75"/>
      <c r="C89" s="75"/>
      <c r="D89" s="75"/>
      <c r="E89" s="75"/>
      <c r="F89" s="75"/>
      <c r="G89" s="63"/>
      <c r="H89" s="398"/>
      <c r="J89" s="385"/>
    </row>
    <row r="90" spans="1:10" ht="14.25">
      <c r="A90" s="23"/>
      <c r="B90" s="75"/>
      <c r="C90" s="23"/>
      <c r="D90" s="75"/>
      <c r="E90" s="23"/>
      <c r="F90" s="75"/>
      <c r="G90" s="553"/>
      <c r="H90" s="554"/>
      <c r="I90" s="75"/>
      <c r="J90" s="393">
        <v>0</v>
      </c>
    </row>
    <row r="91" spans="1:10" ht="14.25">
      <c r="A91" s="75"/>
      <c r="B91" s="75"/>
      <c r="C91" s="75"/>
      <c r="D91" s="75"/>
      <c r="E91" s="75"/>
      <c r="F91" s="75"/>
      <c r="G91" s="63"/>
      <c r="H91" s="398"/>
      <c r="J91" s="385"/>
    </row>
    <row r="92" spans="1:10" ht="14.25">
      <c r="A92" s="23"/>
      <c r="B92" s="75"/>
      <c r="C92" s="23"/>
      <c r="D92" s="75"/>
      <c r="E92" s="23"/>
      <c r="F92" s="75"/>
      <c r="G92" s="553"/>
      <c r="H92" s="554"/>
      <c r="I92" s="75"/>
      <c r="J92" s="393">
        <v>0</v>
      </c>
    </row>
    <row r="93" spans="1:10" ht="14.25">
      <c r="A93" s="75"/>
      <c r="B93" s="75"/>
      <c r="C93" s="75"/>
      <c r="D93" s="75"/>
      <c r="E93" s="75"/>
      <c r="F93" s="75"/>
      <c r="G93" s="63"/>
      <c r="H93" s="398"/>
      <c r="J93" s="385"/>
    </row>
    <row r="94" spans="1:10" ht="14.25">
      <c r="A94" s="23"/>
      <c r="B94" s="75"/>
      <c r="C94" s="23"/>
      <c r="D94" s="75"/>
      <c r="E94" s="23"/>
      <c r="F94" s="75"/>
      <c r="G94" s="553"/>
      <c r="H94" s="554"/>
      <c r="I94" s="75"/>
      <c r="J94" s="393">
        <v>0</v>
      </c>
    </row>
    <row r="95" spans="1:10" ht="14.25">
      <c r="A95" s="75"/>
      <c r="B95" s="75"/>
      <c r="C95" s="75"/>
      <c r="D95" s="75"/>
      <c r="E95" s="75"/>
      <c r="F95" s="75"/>
      <c r="G95" s="63"/>
      <c r="H95" s="398"/>
      <c r="J95" s="385"/>
    </row>
    <row r="96" spans="1:10" ht="14.25">
      <c r="A96" s="23"/>
      <c r="B96" s="75"/>
      <c r="C96" s="23"/>
      <c r="D96" s="75"/>
      <c r="E96" s="23"/>
      <c r="F96" s="75"/>
      <c r="G96" s="553"/>
      <c r="H96" s="554"/>
      <c r="I96" s="75"/>
      <c r="J96" s="393">
        <v>0</v>
      </c>
    </row>
    <row r="97" spans="1:10" ht="14.25">
      <c r="A97" s="75"/>
      <c r="B97" s="75"/>
      <c r="C97" s="75"/>
      <c r="D97" s="75"/>
      <c r="E97" s="75"/>
      <c r="F97" s="75"/>
      <c r="G97" s="63"/>
      <c r="H97" s="398"/>
      <c r="J97" s="385"/>
    </row>
    <row r="98" spans="1:10" ht="14.25">
      <c r="A98" s="23"/>
      <c r="B98" s="75"/>
      <c r="C98" s="23"/>
      <c r="D98" s="75"/>
      <c r="E98" s="23"/>
      <c r="F98" s="75"/>
      <c r="G98" s="553"/>
      <c r="H98" s="554"/>
      <c r="I98" s="75"/>
      <c r="J98" s="393">
        <v>0</v>
      </c>
    </row>
    <row r="99" spans="1:10" ht="14.25">
      <c r="A99" s="75"/>
      <c r="B99" s="75"/>
      <c r="C99" s="75"/>
      <c r="D99" s="75"/>
      <c r="E99" s="75"/>
      <c r="F99" s="75"/>
      <c r="G99" s="63"/>
      <c r="H99" s="398"/>
      <c r="J99" s="385"/>
    </row>
    <row r="100" spans="1:10" ht="14.25">
      <c r="A100" s="23"/>
      <c r="B100" s="75"/>
      <c r="C100" s="23"/>
      <c r="D100" s="75"/>
      <c r="E100" s="23"/>
      <c r="F100" s="75"/>
      <c r="G100" s="553"/>
      <c r="H100" s="554"/>
      <c r="I100" s="75"/>
      <c r="J100" s="393">
        <v>0</v>
      </c>
    </row>
    <row r="101" spans="1:10" ht="14.25">
      <c r="A101" s="75"/>
      <c r="B101" s="75"/>
      <c r="C101" s="75"/>
      <c r="D101" s="75"/>
      <c r="E101" s="75"/>
      <c r="F101" s="75"/>
      <c r="G101" s="63"/>
      <c r="H101" s="398"/>
      <c r="J101" s="385"/>
    </row>
    <row r="102" spans="1:10" ht="14.25">
      <c r="A102" s="23"/>
      <c r="B102" s="75"/>
      <c r="C102" s="23"/>
      <c r="D102" s="75"/>
      <c r="E102" s="23"/>
      <c r="F102" s="75"/>
      <c r="G102" s="553"/>
      <c r="H102" s="554"/>
      <c r="I102" s="75"/>
      <c r="J102" s="393">
        <v>0</v>
      </c>
    </row>
    <row r="103" spans="1:10" ht="14.25">
      <c r="A103" s="75"/>
      <c r="B103" s="75"/>
      <c r="C103" s="75"/>
      <c r="D103" s="75"/>
      <c r="E103" s="75"/>
      <c r="F103" s="75"/>
      <c r="G103" s="63"/>
      <c r="H103" s="398"/>
      <c r="J103" s="385"/>
    </row>
    <row r="104" spans="1:10" ht="14.25">
      <c r="A104" s="23"/>
      <c r="B104" s="75"/>
      <c r="C104" s="23"/>
      <c r="D104" s="75"/>
      <c r="E104" s="23"/>
      <c r="F104" s="75"/>
      <c r="G104" s="553"/>
      <c r="H104" s="554"/>
      <c r="I104" s="75"/>
      <c r="J104" s="393">
        <v>0</v>
      </c>
    </row>
    <row r="105" spans="1:10" ht="14.25">
      <c r="A105" s="75"/>
      <c r="B105" s="75"/>
      <c r="C105" s="75"/>
      <c r="D105" s="75"/>
      <c r="E105" s="75"/>
      <c r="F105" s="75"/>
      <c r="G105" s="63"/>
      <c r="H105" s="398"/>
      <c r="J105" s="385"/>
    </row>
    <row r="106" spans="1:10" ht="14.25">
      <c r="A106" s="23"/>
      <c r="B106" s="75"/>
      <c r="C106" s="23"/>
      <c r="D106" s="75"/>
      <c r="E106" s="23"/>
      <c r="F106" s="75"/>
      <c r="G106" s="553"/>
      <c r="H106" s="554"/>
      <c r="I106" s="75"/>
      <c r="J106" s="393">
        <v>0</v>
      </c>
    </row>
    <row r="107" spans="1:10" ht="14.25">
      <c r="A107" s="75"/>
      <c r="B107" s="75"/>
      <c r="C107" s="75"/>
      <c r="D107" s="75"/>
      <c r="E107" s="75"/>
      <c r="F107" s="75"/>
      <c r="G107" s="63"/>
      <c r="H107" s="398"/>
      <c r="J107" s="385"/>
    </row>
    <row r="108" spans="1:10" ht="14.25">
      <c r="A108" s="23"/>
      <c r="B108" s="75"/>
      <c r="C108" s="23"/>
      <c r="D108" s="75"/>
      <c r="E108" s="23"/>
      <c r="F108" s="75"/>
      <c r="G108" s="553"/>
      <c r="H108" s="554"/>
      <c r="I108" s="75"/>
      <c r="J108" s="393">
        <v>0</v>
      </c>
    </row>
    <row r="109" spans="1:10" ht="14.25">
      <c r="A109" s="75"/>
      <c r="B109" s="75"/>
      <c r="C109" s="75"/>
      <c r="D109" s="75"/>
      <c r="E109" s="75"/>
      <c r="F109" s="75"/>
      <c r="G109" s="63"/>
      <c r="H109" s="398"/>
      <c r="J109" s="385"/>
    </row>
    <row r="110" spans="1:10" ht="14.25">
      <c r="A110" s="23"/>
      <c r="B110" s="75"/>
      <c r="C110" s="23"/>
      <c r="D110" s="75"/>
      <c r="E110" s="23"/>
      <c r="F110" s="75"/>
      <c r="G110" s="553"/>
      <c r="H110" s="554"/>
      <c r="I110" s="75"/>
      <c r="J110" s="393">
        <v>0</v>
      </c>
    </row>
    <row r="111" spans="1:10" ht="14.25">
      <c r="A111" s="29"/>
      <c r="B111" s="75"/>
      <c r="C111" s="29"/>
      <c r="D111" s="75"/>
      <c r="E111" s="29"/>
      <c r="F111" s="75"/>
      <c r="G111" s="63"/>
      <c r="H111" s="385"/>
      <c r="I111" s="75"/>
      <c r="J111" s="385"/>
    </row>
    <row r="112" spans="1:10" ht="14.25">
      <c r="A112" s="23"/>
      <c r="B112" s="75"/>
      <c r="C112" s="23"/>
      <c r="D112" s="75"/>
      <c r="E112" s="23"/>
      <c r="F112" s="75"/>
      <c r="G112" s="553"/>
      <c r="H112" s="554"/>
      <c r="I112" s="75"/>
      <c r="J112" s="393">
        <v>0</v>
      </c>
    </row>
    <row r="113" spans="1:10" ht="14.25">
      <c r="A113" s="75"/>
      <c r="B113" s="75"/>
      <c r="C113" s="75"/>
      <c r="D113" s="75"/>
      <c r="E113" s="75"/>
      <c r="F113" s="75"/>
      <c r="G113" s="63"/>
      <c r="H113" s="398"/>
      <c r="J113" s="385"/>
    </row>
    <row r="114" spans="1:10" ht="14.25">
      <c r="A114" s="23"/>
      <c r="B114" s="75"/>
      <c r="C114" s="23"/>
      <c r="D114" s="75"/>
      <c r="E114" s="23"/>
      <c r="F114" s="75"/>
      <c r="G114" s="553"/>
      <c r="H114" s="554"/>
      <c r="I114" s="75"/>
      <c r="J114" s="393">
        <v>0</v>
      </c>
    </row>
    <row r="115" spans="1:10" ht="14.25">
      <c r="A115" s="75"/>
      <c r="B115" s="75"/>
      <c r="C115" s="75"/>
      <c r="D115" s="75"/>
      <c r="E115" s="75"/>
      <c r="F115" s="75"/>
      <c r="G115" s="63"/>
      <c r="H115" s="398"/>
      <c r="J115" s="385"/>
    </row>
    <row r="116" spans="1:10" ht="14.25">
      <c r="A116" s="23"/>
      <c r="B116" s="75"/>
      <c r="C116" s="23"/>
      <c r="D116" s="75"/>
      <c r="E116" s="23"/>
      <c r="F116" s="75"/>
      <c r="G116" s="553"/>
      <c r="H116" s="554"/>
      <c r="I116" s="75"/>
      <c r="J116" s="393">
        <v>0</v>
      </c>
    </row>
    <row r="117" spans="1:10" ht="14.25">
      <c r="A117" s="75"/>
      <c r="B117" s="75"/>
      <c r="C117" s="75"/>
      <c r="D117" s="75"/>
      <c r="E117" s="75"/>
      <c r="F117" s="75"/>
      <c r="G117" s="63"/>
      <c r="H117" s="398"/>
      <c r="J117" s="385"/>
    </row>
    <row r="118" spans="1:10" ht="14.25">
      <c r="A118" s="23"/>
      <c r="B118" s="75"/>
      <c r="C118" s="23"/>
      <c r="D118" s="75"/>
      <c r="E118" s="23"/>
      <c r="F118" s="75"/>
      <c r="G118" s="553"/>
      <c r="H118" s="554"/>
      <c r="I118" s="75"/>
      <c r="J118" s="393">
        <v>0</v>
      </c>
    </row>
    <row r="119" spans="1:10" ht="14.25">
      <c r="A119" s="29"/>
      <c r="B119" s="75"/>
      <c r="C119" s="29"/>
      <c r="D119" s="75"/>
      <c r="E119" s="29"/>
      <c r="F119" s="75"/>
      <c r="G119" s="63"/>
      <c r="H119" s="385"/>
      <c r="J119" s="385"/>
    </row>
    <row r="120" spans="1:10" ht="14.25">
      <c r="A120" s="23"/>
      <c r="B120" s="75"/>
      <c r="C120" s="23"/>
      <c r="D120" s="75"/>
      <c r="E120" s="23"/>
      <c r="F120" s="75"/>
      <c r="G120" s="553"/>
      <c r="H120" s="554"/>
      <c r="I120" s="75"/>
      <c r="J120" s="393">
        <v>0</v>
      </c>
    </row>
    <row r="121" spans="1:10" ht="14.25">
      <c r="A121" s="29"/>
      <c r="B121" s="29"/>
      <c r="C121" s="29"/>
      <c r="D121" s="29"/>
      <c r="E121" s="29"/>
      <c r="F121" s="29"/>
      <c r="J121" s="172"/>
    </row>
    <row r="122" spans="1:10" ht="14.25">
      <c r="A122" s="29"/>
      <c r="B122" s="29"/>
      <c r="C122" s="29"/>
      <c r="D122" s="29"/>
      <c r="E122" s="29"/>
      <c r="F122" s="29"/>
      <c r="J122" s="172"/>
    </row>
    <row r="123" spans="1:10" ht="15" thickBot="1">
      <c r="A123" s="28" t="s">
        <v>551</v>
      </c>
      <c r="J123" s="356">
        <f>SUM(J70:J121)</f>
        <v>0</v>
      </c>
    </row>
    <row r="124" ht="15" thickTop="1">
      <c r="J124" s="57"/>
    </row>
    <row r="125" ht="14.25">
      <c r="J125" s="57"/>
    </row>
    <row r="126" ht="14.25">
      <c r="J126" s="57"/>
    </row>
    <row r="127" ht="14.25">
      <c r="J127" s="57"/>
    </row>
    <row r="128" ht="14.25">
      <c r="J128" s="57"/>
    </row>
    <row r="129" ht="14.25">
      <c r="J129" s="57"/>
    </row>
    <row r="130" ht="14.25">
      <c r="J130" s="57"/>
    </row>
    <row r="131" spans="7:10" ht="14.25">
      <c r="G131" s="30" t="s">
        <v>666</v>
      </c>
      <c r="J131" s="57"/>
    </row>
    <row r="132" ht="14.25">
      <c r="J132" s="57"/>
    </row>
    <row r="133" spans="7:10" ht="14.25">
      <c r="G133" s="301"/>
      <c r="J133" s="29"/>
    </row>
    <row r="472" spans="1:10" ht="15">
      <c r="A472" s="65"/>
      <c r="B472" s="65"/>
      <c r="C472" s="65"/>
      <c r="D472" s="65"/>
      <c r="E472" s="65"/>
      <c r="F472" s="65"/>
      <c r="G472" s="65"/>
      <c r="H472" s="65"/>
      <c r="I472" s="65"/>
      <c r="J472" s="65"/>
    </row>
    <row r="473" spans="1:10" ht="15">
      <c r="A473" s="65"/>
      <c r="B473" s="65"/>
      <c r="C473" s="65"/>
      <c r="D473" s="65"/>
      <c r="E473" s="65"/>
      <c r="F473" s="65"/>
      <c r="G473" s="65"/>
      <c r="H473" s="65"/>
      <c r="I473" s="65"/>
      <c r="J473" s="65"/>
    </row>
    <row r="474" spans="1:10" ht="15">
      <c r="A474" s="65"/>
      <c r="B474" s="65"/>
      <c r="C474" s="65"/>
      <c r="D474" s="65"/>
      <c r="E474" s="65"/>
      <c r="F474" s="65"/>
      <c r="G474" s="65"/>
      <c r="H474" s="65"/>
      <c r="I474" s="65"/>
      <c r="J474" s="65"/>
    </row>
    <row r="475" spans="1:10" ht="15">
      <c r="A475" s="65"/>
      <c r="B475" s="65"/>
      <c r="C475" s="65"/>
      <c r="D475" s="65"/>
      <c r="E475" s="65"/>
      <c r="F475" s="65"/>
      <c r="G475" s="65"/>
      <c r="H475" s="65"/>
      <c r="I475" s="65"/>
      <c r="J475" s="65"/>
    </row>
    <row r="476" spans="1:10" ht="15">
      <c r="A476" s="65"/>
      <c r="B476" s="65"/>
      <c r="C476" s="65"/>
      <c r="D476" s="65"/>
      <c r="E476" s="65"/>
      <c r="F476" s="65"/>
      <c r="G476" s="65"/>
      <c r="H476" s="65"/>
      <c r="I476" s="65"/>
      <c r="J476" s="65"/>
    </row>
    <row r="477" spans="1:10" ht="15">
      <c r="A477" s="65"/>
      <c r="B477" s="65"/>
      <c r="C477" s="65"/>
      <c r="D477" s="65"/>
      <c r="E477" s="65"/>
      <c r="F477" s="65"/>
      <c r="G477" s="65"/>
      <c r="H477" s="65"/>
      <c r="I477" s="65"/>
      <c r="J477" s="65"/>
    </row>
    <row r="478" spans="1:10" ht="15">
      <c r="A478" s="65"/>
      <c r="B478" s="65"/>
      <c r="C478" s="65"/>
      <c r="D478" s="65"/>
      <c r="E478" s="65"/>
      <c r="F478" s="65"/>
      <c r="G478" s="65"/>
      <c r="H478" s="65"/>
      <c r="I478" s="65"/>
      <c r="J478" s="65"/>
    </row>
    <row r="479" spans="1:10" ht="15">
      <c r="A479" s="65"/>
      <c r="B479" s="65"/>
      <c r="C479" s="65"/>
      <c r="D479" s="65"/>
      <c r="E479" s="65"/>
      <c r="F479" s="65"/>
      <c r="G479" s="65"/>
      <c r="H479" s="65"/>
      <c r="I479" s="65"/>
      <c r="J479" s="65"/>
    </row>
    <row r="480" spans="1:10" ht="15">
      <c r="A480" s="65"/>
      <c r="B480" s="65"/>
      <c r="C480" s="65"/>
      <c r="D480" s="65"/>
      <c r="E480" s="65"/>
      <c r="F480" s="65"/>
      <c r="G480" s="65"/>
      <c r="H480" s="65"/>
      <c r="I480" s="65"/>
      <c r="J480" s="65"/>
    </row>
    <row r="481" spans="1:10" ht="15">
      <c r="A481" s="65"/>
      <c r="B481" s="65"/>
      <c r="C481" s="65"/>
      <c r="D481" s="65"/>
      <c r="E481" s="65"/>
      <c r="F481" s="65"/>
      <c r="G481" s="65"/>
      <c r="H481" s="65"/>
      <c r="I481" s="65"/>
      <c r="J481" s="65"/>
    </row>
    <row r="482" spans="1:10" ht="15">
      <c r="A482" s="65"/>
      <c r="B482" s="65"/>
      <c r="C482" s="65"/>
      <c r="D482" s="65"/>
      <c r="E482" s="65"/>
      <c r="F482" s="65"/>
      <c r="G482" s="65"/>
      <c r="H482" s="65"/>
      <c r="I482" s="65"/>
      <c r="J482" s="65"/>
    </row>
    <row r="483" spans="1:10" ht="15">
      <c r="A483" s="65"/>
      <c r="B483" s="65"/>
      <c r="C483" s="65"/>
      <c r="D483" s="65"/>
      <c r="E483" s="65"/>
      <c r="F483" s="65"/>
      <c r="G483" s="65"/>
      <c r="H483" s="65"/>
      <c r="I483" s="65"/>
      <c r="J483" s="65"/>
    </row>
    <row r="484" spans="1:10" ht="15">
      <c r="A484" s="65"/>
      <c r="B484" s="65"/>
      <c r="C484" s="65"/>
      <c r="D484" s="65"/>
      <c r="E484" s="65"/>
      <c r="F484" s="65"/>
      <c r="G484" s="65"/>
      <c r="H484" s="65"/>
      <c r="I484" s="65"/>
      <c r="J484" s="65"/>
    </row>
    <row r="485" spans="1:10" ht="15">
      <c r="A485" s="65"/>
      <c r="B485" s="65"/>
      <c r="C485" s="65"/>
      <c r="D485" s="65"/>
      <c r="E485" s="65"/>
      <c r="F485" s="65"/>
      <c r="G485" s="65"/>
      <c r="H485" s="65"/>
      <c r="I485" s="65"/>
      <c r="J485" s="65"/>
    </row>
    <row r="486" spans="1:10" ht="15">
      <c r="A486" s="65"/>
      <c r="B486" s="65"/>
      <c r="C486" s="65"/>
      <c r="D486" s="65"/>
      <c r="E486" s="65"/>
      <c r="F486" s="65"/>
      <c r="G486" s="65"/>
      <c r="H486" s="65"/>
      <c r="I486" s="65"/>
      <c r="J486" s="65"/>
    </row>
    <row r="487" spans="1:10" ht="15">
      <c r="A487" s="65"/>
      <c r="B487" s="65"/>
      <c r="C487" s="65"/>
      <c r="D487" s="65"/>
      <c r="E487" s="65"/>
      <c r="F487" s="65"/>
      <c r="G487" s="65"/>
      <c r="H487" s="65"/>
      <c r="I487" s="65"/>
      <c r="J487" s="65"/>
    </row>
    <row r="488" spans="1:10" ht="15">
      <c r="A488" s="65"/>
      <c r="B488" s="65"/>
      <c r="C488" s="65"/>
      <c r="D488" s="65"/>
      <c r="E488" s="65"/>
      <c r="F488" s="65"/>
      <c r="G488" s="65"/>
      <c r="H488" s="65"/>
      <c r="I488" s="65"/>
      <c r="J488" s="65"/>
    </row>
    <row r="489" spans="1:10" ht="15">
      <c r="A489" s="65"/>
      <c r="B489" s="65"/>
      <c r="C489" s="65"/>
      <c r="D489" s="65"/>
      <c r="E489" s="65"/>
      <c r="F489" s="65"/>
      <c r="G489" s="65"/>
      <c r="H489" s="65"/>
      <c r="I489" s="65"/>
      <c r="J489" s="65"/>
    </row>
    <row r="490" spans="1:10" ht="15">
      <c r="A490" s="65"/>
      <c r="B490" s="65"/>
      <c r="C490" s="65"/>
      <c r="D490" s="65"/>
      <c r="E490" s="65"/>
      <c r="F490" s="65"/>
      <c r="G490" s="65"/>
      <c r="H490" s="65"/>
      <c r="I490" s="65"/>
      <c r="J490" s="65"/>
    </row>
    <row r="491" spans="1:10" ht="15">
      <c r="A491" s="65"/>
      <c r="B491" s="65"/>
      <c r="C491" s="65"/>
      <c r="D491" s="65"/>
      <c r="E491" s="65"/>
      <c r="F491" s="65"/>
      <c r="G491" s="65"/>
      <c r="H491" s="65"/>
      <c r="I491" s="65"/>
      <c r="J491" s="65"/>
    </row>
    <row r="492" spans="1:10" ht="15">
      <c r="A492" s="65"/>
      <c r="B492" s="65"/>
      <c r="C492" s="65"/>
      <c r="D492" s="65"/>
      <c r="E492" s="65"/>
      <c r="F492" s="65"/>
      <c r="G492" s="65"/>
      <c r="H492" s="65"/>
      <c r="I492" s="65"/>
      <c r="J492" s="65"/>
    </row>
    <row r="493" spans="1:10" ht="15">
      <c r="A493" s="65"/>
      <c r="B493" s="65"/>
      <c r="C493" s="65"/>
      <c r="D493" s="65"/>
      <c r="E493" s="65"/>
      <c r="F493" s="65"/>
      <c r="G493" s="65"/>
      <c r="H493" s="65"/>
      <c r="I493" s="65"/>
      <c r="J493" s="65"/>
    </row>
    <row r="494" spans="1:10" ht="15">
      <c r="A494" s="65"/>
      <c r="B494" s="65"/>
      <c r="C494" s="65"/>
      <c r="D494" s="65"/>
      <c r="E494" s="65"/>
      <c r="F494" s="65"/>
      <c r="G494" s="65"/>
      <c r="H494" s="65"/>
      <c r="I494" s="65"/>
      <c r="J494" s="65"/>
    </row>
    <row r="495" spans="1:10" ht="15">
      <c r="A495" s="65"/>
      <c r="B495" s="65"/>
      <c r="C495" s="65"/>
      <c r="D495" s="65"/>
      <c r="E495" s="65"/>
      <c r="F495" s="65"/>
      <c r="G495" s="65"/>
      <c r="H495" s="65"/>
      <c r="I495" s="65"/>
      <c r="J495" s="65"/>
    </row>
    <row r="496" spans="1:10" ht="15">
      <c r="A496" s="65"/>
      <c r="B496" s="65"/>
      <c r="C496" s="65"/>
      <c r="D496" s="65"/>
      <c r="E496" s="65"/>
      <c r="F496" s="65"/>
      <c r="G496" s="65"/>
      <c r="H496" s="65"/>
      <c r="I496" s="65"/>
      <c r="J496" s="65"/>
    </row>
    <row r="497" spans="1:10" ht="15">
      <c r="A497" s="65"/>
      <c r="B497" s="65"/>
      <c r="C497" s="65"/>
      <c r="D497" s="65"/>
      <c r="E497" s="65"/>
      <c r="F497" s="65"/>
      <c r="G497" s="65"/>
      <c r="H497" s="65"/>
      <c r="I497" s="65"/>
      <c r="J497" s="65"/>
    </row>
    <row r="498" spans="1:10" ht="15">
      <c r="A498" s="65"/>
      <c r="B498" s="65"/>
      <c r="C498" s="65"/>
      <c r="D498" s="65"/>
      <c r="E498" s="65"/>
      <c r="F498" s="65"/>
      <c r="G498" s="65"/>
      <c r="H498" s="65"/>
      <c r="I498" s="65"/>
      <c r="J498" s="65"/>
    </row>
    <row r="499" spans="1:10" ht="15">
      <c r="A499" s="65"/>
      <c r="B499" s="65"/>
      <c r="C499" s="65"/>
      <c r="D499" s="65"/>
      <c r="E499" s="65"/>
      <c r="F499" s="65"/>
      <c r="G499" s="65"/>
      <c r="H499" s="65"/>
      <c r="I499" s="65"/>
      <c r="J499" s="65"/>
    </row>
    <row r="500" spans="1:10" ht="15">
      <c r="A500" s="65"/>
      <c r="B500" s="65"/>
      <c r="C500" s="65"/>
      <c r="D500" s="65"/>
      <c r="E500" s="65"/>
      <c r="F500" s="65"/>
      <c r="G500" s="65"/>
      <c r="H500" s="65"/>
      <c r="I500" s="65"/>
      <c r="J500" s="65"/>
    </row>
    <row r="501" spans="1:10" ht="15">
      <c r="A501" s="65"/>
      <c r="B501" s="65"/>
      <c r="C501" s="65"/>
      <c r="D501" s="65"/>
      <c r="E501" s="65"/>
      <c r="F501" s="65"/>
      <c r="G501" s="65"/>
      <c r="H501" s="65"/>
      <c r="I501" s="65"/>
      <c r="J501" s="65"/>
    </row>
    <row r="502" spans="1:10" ht="15">
      <c r="A502" s="65"/>
      <c r="B502" s="65"/>
      <c r="C502" s="65"/>
      <c r="D502" s="65"/>
      <c r="E502" s="65"/>
      <c r="F502" s="65"/>
      <c r="G502" s="65"/>
      <c r="H502" s="65"/>
      <c r="I502" s="65"/>
      <c r="J502" s="65"/>
    </row>
    <row r="503" spans="1:10" ht="15">
      <c r="A503" s="65"/>
      <c r="B503" s="65"/>
      <c r="C503" s="65"/>
      <c r="D503" s="65"/>
      <c r="E503" s="65"/>
      <c r="F503" s="65"/>
      <c r="G503" s="65"/>
      <c r="H503" s="65"/>
      <c r="I503" s="65"/>
      <c r="J503" s="65"/>
    </row>
    <row r="504" spans="1:10" ht="15">
      <c r="A504" s="65"/>
      <c r="B504" s="65"/>
      <c r="C504" s="65"/>
      <c r="D504" s="65"/>
      <c r="E504" s="65"/>
      <c r="F504" s="65"/>
      <c r="G504" s="65"/>
      <c r="H504" s="65"/>
      <c r="I504" s="65"/>
      <c r="J504" s="65"/>
    </row>
    <row r="505" spans="1:10" ht="15">
      <c r="A505" s="65"/>
      <c r="B505" s="65"/>
      <c r="C505" s="65"/>
      <c r="D505" s="65"/>
      <c r="E505" s="65"/>
      <c r="F505" s="65"/>
      <c r="G505" s="65"/>
      <c r="H505" s="65"/>
      <c r="I505" s="65"/>
      <c r="J505" s="65"/>
    </row>
    <row r="506" spans="1:10" ht="15">
      <c r="A506" s="65"/>
      <c r="B506" s="65"/>
      <c r="C506" s="65"/>
      <c r="D506" s="65"/>
      <c r="E506" s="65"/>
      <c r="F506" s="65"/>
      <c r="G506" s="65"/>
      <c r="H506" s="65"/>
      <c r="I506" s="65"/>
      <c r="J506" s="65"/>
    </row>
    <row r="507" spans="1:10" ht="15">
      <c r="A507" s="65"/>
      <c r="B507" s="65"/>
      <c r="C507" s="65"/>
      <c r="D507" s="65"/>
      <c r="E507" s="65"/>
      <c r="F507" s="65"/>
      <c r="G507" s="65"/>
      <c r="H507" s="65"/>
      <c r="I507" s="65"/>
      <c r="J507" s="65"/>
    </row>
    <row r="508" spans="1:10" ht="15">
      <c r="A508" s="65"/>
      <c r="B508" s="65"/>
      <c r="C508" s="65"/>
      <c r="D508" s="65"/>
      <c r="E508" s="65"/>
      <c r="F508" s="65"/>
      <c r="G508" s="65"/>
      <c r="H508" s="65"/>
      <c r="I508" s="65"/>
      <c r="J508" s="65"/>
    </row>
    <row r="509" spans="1:10" ht="15">
      <c r="A509" s="65"/>
      <c r="B509" s="65"/>
      <c r="C509" s="65"/>
      <c r="D509" s="65"/>
      <c r="E509" s="65"/>
      <c r="F509" s="65"/>
      <c r="G509" s="65"/>
      <c r="H509" s="65"/>
      <c r="I509" s="65"/>
      <c r="J509" s="65"/>
    </row>
    <row r="510" spans="1:10" ht="15">
      <c r="A510" s="65"/>
      <c r="B510" s="65"/>
      <c r="C510" s="65"/>
      <c r="D510" s="65"/>
      <c r="E510" s="65"/>
      <c r="F510" s="65"/>
      <c r="G510" s="65"/>
      <c r="H510" s="65"/>
      <c r="I510" s="65"/>
      <c r="J510" s="65"/>
    </row>
    <row r="511" spans="1:10" ht="15">
      <c r="A511" s="65"/>
      <c r="B511" s="65"/>
      <c r="C511" s="65"/>
      <c r="D511" s="65"/>
      <c r="E511" s="65"/>
      <c r="F511" s="65"/>
      <c r="G511" s="65"/>
      <c r="H511" s="65"/>
      <c r="I511" s="65"/>
      <c r="J511" s="65"/>
    </row>
    <row r="512" spans="1:10" ht="15">
      <c r="A512" s="65"/>
      <c r="B512" s="65"/>
      <c r="C512" s="65"/>
      <c r="D512" s="65"/>
      <c r="E512" s="65"/>
      <c r="F512" s="65"/>
      <c r="G512" s="65"/>
      <c r="H512" s="65"/>
      <c r="I512" s="65"/>
      <c r="J512" s="65"/>
    </row>
    <row r="513" spans="1:10" ht="15">
      <c r="A513" s="65"/>
      <c r="B513" s="65"/>
      <c r="C513" s="65"/>
      <c r="D513" s="65"/>
      <c r="E513" s="65"/>
      <c r="F513" s="65"/>
      <c r="G513" s="65"/>
      <c r="H513" s="65"/>
      <c r="I513" s="65"/>
      <c r="J513" s="65"/>
    </row>
    <row r="514" spans="1:10" ht="15">
      <c r="A514" s="65"/>
      <c r="B514" s="65"/>
      <c r="C514" s="65"/>
      <c r="D514" s="65"/>
      <c r="E514" s="65"/>
      <c r="F514" s="65"/>
      <c r="G514" s="65"/>
      <c r="H514" s="65"/>
      <c r="I514" s="65"/>
      <c r="J514" s="65"/>
    </row>
    <row r="515" spans="1:10" ht="15">
      <c r="A515" s="65"/>
      <c r="B515" s="65"/>
      <c r="C515" s="65"/>
      <c r="D515" s="65"/>
      <c r="E515" s="65"/>
      <c r="F515" s="65"/>
      <c r="G515" s="65"/>
      <c r="H515" s="65"/>
      <c r="I515" s="65"/>
      <c r="J515" s="65"/>
    </row>
    <row r="516" spans="1:10" ht="15">
      <c r="A516" s="65"/>
      <c r="B516" s="65"/>
      <c r="C516" s="65"/>
      <c r="D516" s="65"/>
      <c r="E516" s="65"/>
      <c r="F516" s="65"/>
      <c r="G516" s="65"/>
      <c r="H516" s="65"/>
      <c r="I516" s="65"/>
      <c r="J516" s="65"/>
    </row>
    <row r="517" spans="1:10" ht="15">
      <c r="A517" s="65"/>
      <c r="B517" s="65"/>
      <c r="C517" s="65"/>
      <c r="D517" s="65"/>
      <c r="E517" s="65"/>
      <c r="F517" s="65"/>
      <c r="G517" s="65"/>
      <c r="H517" s="65"/>
      <c r="I517" s="65"/>
      <c r="J517" s="65"/>
    </row>
    <row r="518" spans="1:10" ht="15">
      <c r="A518" s="65"/>
      <c r="B518" s="65"/>
      <c r="C518" s="65"/>
      <c r="D518" s="65"/>
      <c r="E518" s="65"/>
      <c r="F518" s="65"/>
      <c r="G518" s="65"/>
      <c r="H518" s="65"/>
      <c r="I518" s="65"/>
      <c r="J518" s="65"/>
    </row>
    <row r="519" spans="1:10" ht="15">
      <c r="A519" s="65"/>
      <c r="B519" s="65"/>
      <c r="C519" s="65"/>
      <c r="D519" s="65"/>
      <c r="E519" s="65"/>
      <c r="F519" s="65"/>
      <c r="G519" s="65"/>
      <c r="H519" s="65"/>
      <c r="I519" s="65"/>
      <c r="J519" s="65"/>
    </row>
    <row r="520" spans="1:10" ht="15">
      <c r="A520" s="65"/>
      <c r="B520" s="65"/>
      <c r="C520" s="65"/>
      <c r="D520" s="65"/>
      <c r="E520" s="65"/>
      <c r="F520" s="65"/>
      <c r="G520" s="65"/>
      <c r="H520" s="65"/>
      <c r="I520" s="65"/>
      <c r="J520" s="65"/>
    </row>
    <row r="521" spans="1:10" ht="15">
      <c r="A521" s="65"/>
      <c r="B521" s="65"/>
      <c r="C521" s="65"/>
      <c r="D521" s="65"/>
      <c r="E521" s="65"/>
      <c r="F521" s="65"/>
      <c r="G521" s="65"/>
      <c r="H521" s="65"/>
      <c r="I521" s="65"/>
      <c r="J521" s="65"/>
    </row>
    <row r="522" spans="1:10" ht="15">
      <c r="A522" s="65"/>
      <c r="B522" s="65"/>
      <c r="C522" s="65"/>
      <c r="D522" s="65"/>
      <c r="E522" s="65"/>
      <c r="F522" s="65"/>
      <c r="G522" s="65"/>
      <c r="H522" s="65"/>
      <c r="I522" s="65"/>
      <c r="J522" s="65"/>
    </row>
    <row r="523" spans="1:10" ht="15">
      <c r="A523" s="65"/>
      <c r="B523" s="65"/>
      <c r="C523" s="65"/>
      <c r="D523" s="65"/>
      <c r="E523" s="65"/>
      <c r="F523" s="65"/>
      <c r="G523" s="65"/>
      <c r="H523" s="65"/>
      <c r="I523" s="65"/>
      <c r="J523" s="65"/>
    </row>
    <row r="524" spans="1:10" ht="15">
      <c r="A524" s="65"/>
      <c r="B524" s="65"/>
      <c r="C524" s="65"/>
      <c r="D524" s="65"/>
      <c r="E524" s="65"/>
      <c r="F524" s="65"/>
      <c r="G524" s="65"/>
      <c r="H524" s="65"/>
      <c r="I524" s="65"/>
      <c r="J524" s="65"/>
    </row>
    <row r="525" spans="1:10" ht="15">
      <c r="A525" s="65"/>
      <c r="B525" s="65"/>
      <c r="C525" s="65"/>
      <c r="D525" s="65"/>
      <c r="E525" s="65"/>
      <c r="F525" s="65"/>
      <c r="G525" s="65"/>
      <c r="H525" s="65"/>
      <c r="I525" s="65"/>
      <c r="J525" s="65"/>
    </row>
    <row r="526" spans="1:10" ht="15">
      <c r="A526" s="65"/>
      <c r="B526" s="65"/>
      <c r="C526" s="65"/>
      <c r="D526" s="65"/>
      <c r="E526" s="65"/>
      <c r="F526" s="65"/>
      <c r="G526" s="65"/>
      <c r="H526" s="65"/>
      <c r="I526" s="65"/>
      <c r="J526" s="65"/>
    </row>
    <row r="527" spans="1:10" ht="15">
      <c r="A527" s="65"/>
      <c r="B527" s="65"/>
      <c r="C527" s="65"/>
      <c r="D527" s="65"/>
      <c r="E527" s="65"/>
      <c r="F527" s="65"/>
      <c r="G527" s="65"/>
      <c r="H527" s="65"/>
      <c r="I527" s="65"/>
      <c r="J527" s="65"/>
    </row>
    <row r="528" spans="1:10" ht="15">
      <c r="A528" s="65"/>
      <c r="B528" s="65"/>
      <c r="C528" s="65"/>
      <c r="D528" s="65"/>
      <c r="E528" s="65"/>
      <c r="F528" s="65"/>
      <c r="G528" s="65"/>
      <c r="H528" s="65"/>
      <c r="I528" s="65"/>
      <c r="J528" s="65"/>
    </row>
    <row r="529" spans="1:10" ht="15">
      <c r="A529" s="65"/>
      <c r="B529" s="65"/>
      <c r="C529" s="65"/>
      <c r="D529" s="65"/>
      <c r="E529" s="65"/>
      <c r="F529" s="65"/>
      <c r="G529" s="65"/>
      <c r="H529" s="65"/>
      <c r="I529" s="65"/>
      <c r="J529" s="65"/>
    </row>
    <row r="530" spans="1:10" ht="15">
      <c r="A530" s="65"/>
      <c r="B530" s="65"/>
      <c r="C530" s="65"/>
      <c r="D530" s="65"/>
      <c r="E530" s="65"/>
      <c r="F530" s="65"/>
      <c r="G530" s="65"/>
      <c r="H530" s="65"/>
      <c r="I530" s="65"/>
      <c r="J530" s="65"/>
    </row>
    <row r="531" spans="1:10" ht="15">
      <c r="A531" s="65"/>
      <c r="B531" s="65"/>
      <c r="C531" s="65"/>
      <c r="D531" s="65"/>
      <c r="E531" s="65"/>
      <c r="F531" s="65"/>
      <c r="G531" s="65"/>
      <c r="H531" s="65"/>
      <c r="I531" s="65"/>
      <c r="J531" s="65"/>
    </row>
    <row r="532" spans="1:10" ht="15">
      <c r="A532" s="65"/>
      <c r="B532" s="65"/>
      <c r="C532" s="65"/>
      <c r="D532" s="65"/>
      <c r="E532" s="65"/>
      <c r="F532" s="65"/>
      <c r="G532" s="65"/>
      <c r="H532" s="65"/>
      <c r="I532" s="65"/>
      <c r="J532" s="65"/>
    </row>
    <row r="533" spans="1:10" ht="15">
      <c r="A533" s="65"/>
      <c r="B533" s="65"/>
      <c r="C533" s="65"/>
      <c r="D533" s="65"/>
      <c r="E533" s="65"/>
      <c r="F533" s="65"/>
      <c r="G533" s="65"/>
      <c r="H533" s="65"/>
      <c r="I533" s="65"/>
      <c r="J533" s="65"/>
    </row>
    <row r="534" spans="1:10" ht="15">
      <c r="A534" s="65"/>
      <c r="B534" s="65"/>
      <c r="C534" s="65"/>
      <c r="D534" s="65"/>
      <c r="E534" s="65"/>
      <c r="F534" s="65"/>
      <c r="G534" s="65"/>
      <c r="H534" s="65"/>
      <c r="I534" s="65"/>
      <c r="J534" s="65"/>
    </row>
    <row r="535" spans="1:10" ht="15">
      <c r="A535" s="65"/>
      <c r="B535" s="65"/>
      <c r="C535" s="65"/>
      <c r="D535" s="65"/>
      <c r="E535" s="65"/>
      <c r="F535" s="65"/>
      <c r="G535" s="65"/>
      <c r="H535" s="65"/>
      <c r="I535" s="65"/>
      <c r="J535" s="65"/>
    </row>
    <row r="536" spans="1:10" ht="15">
      <c r="A536" s="65"/>
      <c r="B536" s="65"/>
      <c r="C536" s="65"/>
      <c r="D536" s="65"/>
      <c r="E536" s="65"/>
      <c r="F536" s="65"/>
      <c r="G536" s="65"/>
      <c r="H536" s="65"/>
      <c r="I536" s="65"/>
      <c r="J536" s="65"/>
    </row>
    <row r="537" spans="1:10" ht="15">
      <c r="A537" s="65"/>
      <c r="B537" s="65"/>
      <c r="C537" s="65"/>
      <c r="D537" s="65"/>
      <c r="E537" s="65"/>
      <c r="F537" s="65"/>
      <c r="G537" s="65"/>
      <c r="H537" s="65"/>
      <c r="I537" s="65"/>
      <c r="J537" s="65"/>
    </row>
    <row r="538" spans="1:10" ht="15">
      <c r="A538" s="65"/>
      <c r="B538" s="65"/>
      <c r="C538" s="65"/>
      <c r="D538" s="65"/>
      <c r="E538" s="65"/>
      <c r="F538" s="65"/>
      <c r="G538" s="65"/>
      <c r="H538" s="65"/>
      <c r="I538" s="65"/>
      <c r="J538" s="65"/>
    </row>
    <row r="539" spans="1:10" ht="15">
      <c r="A539" s="65"/>
      <c r="B539" s="65"/>
      <c r="C539" s="65"/>
      <c r="D539" s="65"/>
      <c r="E539" s="65"/>
      <c r="F539" s="65"/>
      <c r="G539" s="65"/>
      <c r="H539" s="65"/>
      <c r="I539" s="65"/>
      <c r="J539" s="65"/>
    </row>
    <row r="540" spans="1:10" ht="15">
      <c r="A540" s="65"/>
      <c r="B540" s="65"/>
      <c r="C540" s="65"/>
      <c r="D540" s="65"/>
      <c r="E540" s="65"/>
      <c r="F540" s="65"/>
      <c r="G540" s="65"/>
      <c r="H540" s="65"/>
      <c r="I540" s="65"/>
      <c r="J540" s="65"/>
    </row>
    <row r="541" spans="1:10" ht="15">
      <c r="A541" s="65"/>
      <c r="B541" s="65"/>
      <c r="C541" s="65"/>
      <c r="D541" s="65"/>
      <c r="E541" s="65"/>
      <c r="F541" s="65"/>
      <c r="G541" s="65"/>
      <c r="H541" s="65"/>
      <c r="I541" s="65"/>
      <c r="J541" s="65"/>
    </row>
    <row r="542" spans="1:10" ht="15">
      <c r="A542" s="65"/>
      <c r="B542" s="65"/>
      <c r="C542" s="65"/>
      <c r="D542" s="65"/>
      <c r="E542" s="65"/>
      <c r="F542" s="65"/>
      <c r="G542" s="65"/>
      <c r="H542" s="65"/>
      <c r="I542" s="65"/>
      <c r="J542" s="65"/>
    </row>
    <row r="543" spans="1:10" ht="15">
      <c r="A543" s="65"/>
      <c r="B543" s="65"/>
      <c r="C543" s="65"/>
      <c r="D543" s="65"/>
      <c r="E543" s="65"/>
      <c r="F543" s="65"/>
      <c r="G543" s="65"/>
      <c r="H543" s="65"/>
      <c r="I543" s="65"/>
      <c r="J543" s="65"/>
    </row>
    <row r="544" spans="1:10" ht="15">
      <c r="A544" s="65"/>
      <c r="B544" s="65"/>
      <c r="C544" s="65"/>
      <c r="D544" s="65"/>
      <c r="E544" s="65"/>
      <c r="F544" s="65"/>
      <c r="G544" s="65"/>
      <c r="H544" s="65"/>
      <c r="I544" s="65"/>
      <c r="J544" s="65"/>
    </row>
    <row r="545" spans="1:10" ht="15">
      <c r="A545" s="65"/>
      <c r="B545" s="65"/>
      <c r="C545" s="65"/>
      <c r="D545" s="65"/>
      <c r="E545" s="65"/>
      <c r="F545" s="65"/>
      <c r="G545" s="65"/>
      <c r="H545" s="65"/>
      <c r="I545" s="65"/>
      <c r="J545" s="65"/>
    </row>
    <row r="546" spans="1:10" ht="15">
      <c r="A546" s="65"/>
      <c r="B546" s="65"/>
      <c r="C546" s="65"/>
      <c r="D546" s="65"/>
      <c r="E546" s="65"/>
      <c r="F546" s="65"/>
      <c r="G546" s="65"/>
      <c r="H546" s="65"/>
      <c r="I546" s="65"/>
      <c r="J546" s="65"/>
    </row>
    <row r="547" spans="1:10" ht="15">
      <c r="A547" s="65"/>
      <c r="B547" s="65"/>
      <c r="C547" s="65"/>
      <c r="D547" s="65"/>
      <c r="E547" s="65"/>
      <c r="F547" s="65"/>
      <c r="G547" s="65"/>
      <c r="H547" s="65"/>
      <c r="I547" s="65"/>
      <c r="J547" s="65"/>
    </row>
    <row r="548" spans="1:10" ht="15">
      <c r="A548" s="65"/>
      <c r="B548" s="65"/>
      <c r="C548" s="65"/>
      <c r="D548" s="65"/>
      <c r="E548" s="65"/>
      <c r="F548" s="65"/>
      <c r="G548" s="65"/>
      <c r="H548" s="65"/>
      <c r="I548" s="65"/>
      <c r="J548" s="65"/>
    </row>
    <row r="549" spans="1:10" ht="15">
      <c r="A549" s="65"/>
      <c r="B549" s="65"/>
      <c r="C549" s="65"/>
      <c r="D549" s="65"/>
      <c r="E549" s="65"/>
      <c r="F549" s="65"/>
      <c r="G549" s="65"/>
      <c r="H549" s="65"/>
      <c r="I549" s="65"/>
      <c r="J549" s="65"/>
    </row>
    <row r="550" spans="1:10" ht="15">
      <c r="A550" s="65"/>
      <c r="B550" s="65"/>
      <c r="C550" s="65"/>
      <c r="D550" s="65"/>
      <c r="E550" s="65"/>
      <c r="F550" s="65"/>
      <c r="G550" s="65"/>
      <c r="H550" s="65"/>
      <c r="I550" s="65"/>
      <c r="J550" s="65"/>
    </row>
    <row r="551" spans="1:10" ht="15">
      <c r="A551" s="65"/>
      <c r="B551" s="65"/>
      <c r="C551" s="65"/>
      <c r="D551" s="65"/>
      <c r="E551" s="65"/>
      <c r="F551" s="65"/>
      <c r="G551" s="65"/>
      <c r="H551" s="65"/>
      <c r="I551" s="65"/>
      <c r="J551" s="65"/>
    </row>
    <row r="552" spans="1:10" ht="15">
      <c r="A552" s="65"/>
      <c r="B552" s="65"/>
      <c r="C552" s="65"/>
      <c r="D552" s="65"/>
      <c r="E552" s="65"/>
      <c r="F552" s="65"/>
      <c r="G552" s="65"/>
      <c r="H552" s="65"/>
      <c r="I552" s="65"/>
      <c r="J552" s="65"/>
    </row>
    <row r="553" spans="1:10" ht="15">
      <c r="A553" s="65"/>
      <c r="B553" s="65"/>
      <c r="C553" s="65"/>
      <c r="D553" s="65"/>
      <c r="E553" s="65"/>
      <c r="F553" s="65"/>
      <c r="G553" s="65"/>
      <c r="H553" s="65"/>
      <c r="I553" s="65"/>
      <c r="J553" s="65"/>
    </row>
    <row r="554" spans="1:10" ht="15">
      <c r="A554" s="65"/>
      <c r="B554" s="65"/>
      <c r="C554" s="65"/>
      <c r="D554" s="65"/>
      <c r="E554" s="65"/>
      <c r="F554" s="65"/>
      <c r="G554" s="65"/>
      <c r="H554" s="65"/>
      <c r="I554" s="65"/>
      <c r="J554" s="65"/>
    </row>
    <row r="555" spans="1:10" ht="15">
      <c r="A555" s="65"/>
      <c r="B555" s="65"/>
      <c r="C555" s="65"/>
      <c r="D555" s="65"/>
      <c r="E555" s="65"/>
      <c r="F555" s="65"/>
      <c r="G555" s="65"/>
      <c r="H555" s="65"/>
      <c r="I555" s="65"/>
      <c r="J555" s="65"/>
    </row>
    <row r="556" spans="1:10" ht="15">
      <c r="A556" s="65"/>
      <c r="B556" s="65"/>
      <c r="C556" s="65"/>
      <c r="D556" s="65"/>
      <c r="E556" s="65"/>
      <c r="F556" s="65"/>
      <c r="G556" s="65"/>
      <c r="H556" s="65"/>
      <c r="I556" s="65"/>
      <c r="J556" s="65"/>
    </row>
    <row r="557" spans="1:10" ht="15">
      <c r="A557" s="65"/>
      <c r="B557" s="65"/>
      <c r="C557" s="65"/>
      <c r="D557" s="65"/>
      <c r="E557" s="65"/>
      <c r="F557" s="65"/>
      <c r="G557" s="65"/>
      <c r="H557" s="65"/>
      <c r="I557" s="65"/>
      <c r="J557" s="65"/>
    </row>
    <row r="558" spans="1:10" ht="15">
      <c r="A558" s="65"/>
      <c r="B558" s="65"/>
      <c r="C558" s="65"/>
      <c r="D558" s="65"/>
      <c r="E558" s="65"/>
      <c r="F558" s="65"/>
      <c r="G558" s="65"/>
      <c r="H558" s="65"/>
      <c r="I558" s="65"/>
      <c r="J558" s="65"/>
    </row>
    <row r="559" spans="1:10" ht="15">
      <c r="A559" s="65"/>
      <c r="B559" s="65"/>
      <c r="C559" s="65"/>
      <c r="D559" s="65"/>
      <c r="E559" s="65"/>
      <c r="F559" s="65"/>
      <c r="G559" s="65"/>
      <c r="H559" s="65"/>
      <c r="I559" s="65"/>
      <c r="J559" s="65"/>
    </row>
    <row r="560" spans="1:10" ht="15">
      <c r="A560" s="65"/>
      <c r="B560" s="65"/>
      <c r="C560" s="65"/>
      <c r="D560" s="65"/>
      <c r="E560" s="65"/>
      <c r="F560" s="65"/>
      <c r="G560" s="65"/>
      <c r="H560" s="65"/>
      <c r="I560" s="65"/>
      <c r="J560" s="65"/>
    </row>
    <row r="561" spans="1:10" ht="15">
      <c r="A561" s="65"/>
      <c r="B561" s="65"/>
      <c r="C561" s="65"/>
      <c r="D561" s="65"/>
      <c r="E561" s="65"/>
      <c r="F561" s="65"/>
      <c r="G561" s="65"/>
      <c r="H561" s="65"/>
      <c r="I561" s="65"/>
      <c r="J561" s="65"/>
    </row>
    <row r="562" spans="1:10" ht="15">
      <c r="A562" s="65"/>
      <c r="B562" s="65"/>
      <c r="C562" s="65"/>
      <c r="D562" s="65"/>
      <c r="E562" s="65"/>
      <c r="F562" s="65"/>
      <c r="G562" s="65"/>
      <c r="H562" s="65"/>
      <c r="I562" s="65"/>
      <c r="J562" s="65"/>
    </row>
    <row r="563" spans="1:10" ht="15">
      <c r="A563" s="65"/>
      <c r="B563" s="65"/>
      <c r="C563" s="65"/>
      <c r="D563" s="65"/>
      <c r="E563" s="65"/>
      <c r="F563" s="65"/>
      <c r="G563" s="65"/>
      <c r="H563" s="65"/>
      <c r="I563" s="65"/>
      <c r="J563" s="65"/>
    </row>
    <row r="564" spans="1:10" ht="15">
      <c r="A564" s="65"/>
      <c r="B564" s="65"/>
      <c r="C564" s="65"/>
      <c r="D564" s="65"/>
      <c r="E564" s="65"/>
      <c r="F564" s="65"/>
      <c r="G564" s="65"/>
      <c r="H564" s="65"/>
      <c r="I564" s="65"/>
      <c r="J564" s="65"/>
    </row>
    <row r="565" spans="1:10" ht="15">
      <c r="A565" s="65"/>
      <c r="B565" s="65"/>
      <c r="C565" s="65"/>
      <c r="D565" s="65"/>
      <c r="E565" s="65"/>
      <c r="F565" s="65"/>
      <c r="G565" s="65"/>
      <c r="H565" s="65"/>
      <c r="I565" s="65"/>
      <c r="J565" s="65"/>
    </row>
    <row r="566" spans="1:10" ht="15">
      <c r="A566" s="65"/>
      <c r="B566" s="65"/>
      <c r="C566" s="65"/>
      <c r="D566" s="65"/>
      <c r="E566" s="65"/>
      <c r="F566" s="65"/>
      <c r="G566" s="65"/>
      <c r="H566" s="65"/>
      <c r="I566" s="65"/>
      <c r="J566" s="65"/>
    </row>
    <row r="567" spans="1:10" ht="15">
      <c r="A567" s="65"/>
      <c r="B567" s="65"/>
      <c r="C567" s="65"/>
      <c r="D567" s="65"/>
      <c r="E567" s="65"/>
      <c r="F567" s="65"/>
      <c r="G567" s="65"/>
      <c r="H567" s="65"/>
      <c r="I567" s="65"/>
      <c r="J567" s="65"/>
    </row>
    <row r="568" spans="1:10" ht="15">
      <c r="A568" s="65"/>
      <c r="B568" s="65"/>
      <c r="C568" s="65"/>
      <c r="D568" s="65"/>
      <c r="E568" s="65"/>
      <c r="F568" s="65"/>
      <c r="G568" s="65"/>
      <c r="H568" s="65"/>
      <c r="I568" s="65"/>
      <c r="J568" s="65"/>
    </row>
    <row r="569" spans="1:10" ht="15">
      <c r="A569" s="65"/>
      <c r="B569" s="65"/>
      <c r="C569" s="65"/>
      <c r="D569" s="65"/>
      <c r="E569" s="65"/>
      <c r="F569" s="65"/>
      <c r="G569" s="65"/>
      <c r="H569" s="65"/>
      <c r="I569" s="65"/>
      <c r="J569" s="65"/>
    </row>
    <row r="570" spans="1:10" ht="15">
      <c r="A570" s="65"/>
      <c r="B570" s="65"/>
      <c r="C570" s="65"/>
      <c r="D570" s="65"/>
      <c r="E570" s="65"/>
      <c r="F570" s="65"/>
      <c r="G570" s="65"/>
      <c r="H570" s="65"/>
      <c r="I570" s="65"/>
      <c r="J570" s="65"/>
    </row>
    <row r="571" spans="1:10" ht="15">
      <c r="A571" s="65"/>
      <c r="B571" s="65"/>
      <c r="C571" s="65"/>
      <c r="D571" s="65"/>
      <c r="E571" s="65"/>
      <c r="F571" s="65"/>
      <c r="G571" s="65"/>
      <c r="H571" s="65"/>
      <c r="I571" s="65"/>
      <c r="J571" s="65"/>
    </row>
    <row r="572" spans="1:10" ht="15">
      <c r="A572" s="65"/>
      <c r="B572" s="65"/>
      <c r="C572" s="65"/>
      <c r="D572" s="65"/>
      <c r="E572" s="65"/>
      <c r="F572" s="65"/>
      <c r="G572" s="65"/>
      <c r="H572" s="65"/>
      <c r="I572" s="65"/>
      <c r="J572" s="65"/>
    </row>
    <row r="573" spans="1:10" ht="15">
      <c r="A573" s="65"/>
      <c r="B573" s="65"/>
      <c r="C573" s="65"/>
      <c r="D573" s="65"/>
      <c r="E573" s="65"/>
      <c r="F573" s="65"/>
      <c r="G573" s="65"/>
      <c r="H573" s="65"/>
      <c r="I573" s="65"/>
      <c r="J573" s="65"/>
    </row>
    <row r="574" spans="1:10" ht="15">
      <c r="A574" s="65"/>
      <c r="B574" s="65"/>
      <c r="C574" s="65"/>
      <c r="D574" s="65"/>
      <c r="E574" s="65"/>
      <c r="F574" s="65"/>
      <c r="G574" s="65"/>
      <c r="H574" s="65"/>
      <c r="I574" s="65"/>
      <c r="J574" s="65"/>
    </row>
    <row r="575" spans="1:10" ht="15">
      <c r="A575" s="65"/>
      <c r="B575" s="65"/>
      <c r="C575" s="65"/>
      <c r="D575" s="65"/>
      <c r="E575" s="65"/>
      <c r="F575" s="65"/>
      <c r="G575" s="65"/>
      <c r="H575" s="65"/>
      <c r="I575" s="65"/>
      <c r="J575" s="65"/>
    </row>
    <row r="576" spans="1:10" ht="15">
      <c r="A576" s="65"/>
      <c r="B576" s="65"/>
      <c r="C576" s="65"/>
      <c r="D576" s="65"/>
      <c r="E576" s="65"/>
      <c r="F576" s="65"/>
      <c r="G576" s="65"/>
      <c r="H576" s="65"/>
      <c r="I576" s="65"/>
      <c r="J576" s="65"/>
    </row>
    <row r="577" spans="1:10" ht="15">
      <c r="A577" s="65"/>
      <c r="B577" s="65"/>
      <c r="C577" s="65"/>
      <c r="D577" s="65"/>
      <c r="E577" s="65"/>
      <c r="F577" s="65"/>
      <c r="G577" s="65"/>
      <c r="H577" s="65"/>
      <c r="I577" s="65"/>
      <c r="J577" s="65"/>
    </row>
    <row r="578" spans="1:10" ht="15">
      <c r="A578" s="65"/>
      <c r="B578" s="65"/>
      <c r="C578" s="65"/>
      <c r="D578" s="65"/>
      <c r="E578" s="65"/>
      <c r="F578" s="65"/>
      <c r="G578" s="65"/>
      <c r="H578" s="65"/>
      <c r="I578" s="65"/>
      <c r="J578" s="65"/>
    </row>
    <row r="579" spans="1:10" ht="15">
      <c r="A579" s="65"/>
      <c r="B579" s="65"/>
      <c r="C579" s="65"/>
      <c r="D579" s="65"/>
      <c r="E579" s="65"/>
      <c r="F579" s="65"/>
      <c r="G579" s="65"/>
      <c r="H579" s="65"/>
      <c r="I579" s="65"/>
      <c r="J579" s="65"/>
    </row>
    <row r="580" spans="1:10" ht="15">
      <c r="A580" s="65"/>
      <c r="B580" s="65"/>
      <c r="C580" s="65"/>
      <c r="D580" s="65"/>
      <c r="E580" s="65"/>
      <c r="F580" s="65"/>
      <c r="G580" s="65"/>
      <c r="H580" s="65"/>
      <c r="I580" s="65"/>
      <c r="J580" s="65"/>
    </row>
    <row r="581" spans="1:10" ht="15">
      <c r="A581" s="65"/>
      <c r="B581" s="65"/>
      <c r="C581" s="65"/>
      <c r="D581" s="65"/>
      <c r="E581" s="65"/>
      <c r="F581" s="65"/>
      <c r="G581" s="65"/>
      <c r="H581" s="65"/>
      <c r="I581" s="65"/>
      <c r="J581" s="65"/>
    </row>
    <row r="582" spans="1:10" ht="15">
      <c r="A582" s="65"/>
      <c r="B582" s="65"/>
      <c r="C582" s="65"/>
      <c r="D582" s="65"/>
      <c r="E582" s="65"/>
      <c r="F582" s="65"/>
      <c r="G582" s="65"/>
      <c r="H582" s="65"/>
      <c r="I582" s="65"/>
      <c r="J582" s="65"/>
    </row>
    <row r="583" spans="1:10" ht="15">
      <c r="A583" s="65"/>
      <c r="B583" s="65"/>
      <c r="C583" s="65"/>
      <c r="D583" s="65"/>
      <c r="E583" s="65"/>
      <c r="F583" s="65"/>
      <c r="G583" s="65"/>
      <c r="H583" s="65"/>
      <c r="I583" s="65"/>
      <c r="J583" s="65"/>
    </row>
    <row r="584" spans="1:10" ht="15">
      <c r="A584" s="65"/>
      <c r="B584" s="65"/>
      <c r="C584" s="65"/>
      <c r="D584" s="65"/>
      <c r="E584" s="65"/>
      <c r="F584" s="65"/>
      <c r="G584" s="65"/>
      <c r="H584" s="65"/>
      <c r="I584" s="65"/>
      <c r="J584" s="65"/>
    </row>
    <row r="585" spans="1:10" ht="15">
      <c r="A585" s="65"/>
      <c r="B585" s="65"/>
      <c r="C585" s="65"/>
      <c r="D585" s="65"/>
      <c r="E585" s="65"/>
      <c r="F585" s="65"/>
      <c r="G585" s="65"/>
      <c r="H585" s="65"/>
      <c r="I585" s="65"/>
      <c r="J585" s="65"/>
    </row>
    <row r="586" spans="1:10" ht="15">
      <c r="A586" s="65"/>
      <c r="B586" s="65"/>
      <c r="C586" s="65"/>
      <c r="D586" s="65"/>
      <c r="E586" s="65"/>
      <c r="F586" s="65"/>
      <c r="G586" s="65"/>
      <c r="H586" s="65"/>
      <c r="I586" s="65"/>
      <c r="J586" s="65"/>
    </row>
    <row r="587" spans="1:10" ht="15">
      <c r="A587" s="65"/>
      <c r="B587" s="65"/>
      <c r="C587" s="65"/>
      <c r="D587" s="65"/>
      <c r="E587" s="65"/>
      <c r="F587" s="65"/>
      <c r="G587" s="65"/>
      <c r="H587" s="65"/>
      <c r="I587" s="65"/>
      <c r="J587" s="65"/>
    </row>
    <row r="588" spans="1:10" ht="15">
      <c r="A588" s="65"/>
      <c r="B588" s="65"/>
      <c r="C588" s="65"/>
      <c r="D588" s="65"/>
      <c r="E588" s="65"/>
      <c r="F588" s="65"/>
      <c r="G588" s="65"/>
      <c r="H588" s="65"/>
      <c r="I588" s="65"/>
      <c r="J588" s="65"/>
    </row>
    <row r="589" spans="1:10" ht="15">
      <c r="A589" s="65"/>
      <c r="B589" s="65"/>
      <c r="C589" s="65"/>
      <c r="D589" s="65"/>
      <c r="E589" s="65"/>
      <c r="F589" s="65"/>
      <c r="G589" s="65"/>
      <c r="H589" s="65"/>
      <c r="I589" s="65"/>
      <c r="J589" s="65"/>
    </row>
    <row r="590" spans="1:10" ht="15">
      <c r="A590" s="65"/>
      <c r="B590" s="65"/>
      <c r="C590" s="65"/>
      <c r="D590" s="65"/>
      <c r="E590" s="65"/>
      <c r="F590" s="65"/>
      <c r="G590" s="65"/>
      <c r="H590" s="65"/>
      <c r="I590" s="65"/>
      <c r="J590" s="65"/>
    </row>
    <row r="591" spans="1:10" ht="15">
      <c r="A591" s="65"/>
      <c r="B591" s="65"/>
      <c r="C591" s="65"/>
      <c r="D591" s="65"/>
      <c r="E591" s="65"/>
      <c r="F591" s="65"/>
      <c r="G591" s="65"/>
      <c r="H591" s="65"/>
      <c r="I591" s="65"/>
      <c r="J591" s="65"/>
    </row>
    <row r="592" spans="1:10" ht="15">
      <c r="A592" s="65"/>
      <c r="B592" s="65"/>
      <c r="C592" s="65"/>
      <c r="D592" s="65"/>
      <c r="E592" s="65"/>
      <c r="F592" s="65"/>
      <c r="G592" s="65"/>
      <c r="H592" s="65"/>
      <c r="I592" s="65"/>
      <c r="J592" s="65"/>
    </row>
    <row r="593" spans="1:10" ht="15">
      <c r="A593" s="65"/>
      <c r="B593" s="65"/>
      <c r="C593" s="65"/>
      <c r="D593" s="65"/>
      <c r="E593" s="65"/>
      <c r="F593" s="65"/>
      <c r="G593" s="65"/>
      <c r="H593" s="65"/>
      <c r="I593" s="65"/>
      <c r="J593" s="65"/>
    </row>
    <row r="594" spans="1:10" ht="15">
      <c r="A594" s="65"/>
      <c r="B594" s="65"/>
      <c r="C594" s="65"/>
      <c r="D594" s="65"/>
      <c r="E594" s="65"/>
      <c r="F594" s="65"/>
      <c r="G594" s="65"/>
      <c r="H594" s="65"/>
      <c r="I594" s="65"/>
      <c r="J594" s="65"/>
    </row>
    <row r="595" spans="1:10" ht="15">
      <c r="A595" s="65"/>
      <c r="B595" s="65"/>
      <c r="C595" s="65"/>
      <c r="D595" s="65"/>
      <c r="E595" s="65"/>
      <c r="F595" s="65"/>
      <c r="G595" s="65"/>
      <c r="H595" s="65"/>
      <c r="I595" s="65"/>
      <c r="J595" s="65"/>
    </row>
    <row r="596" spans="1:10" ht="15">
      <c r="A596" s="65"/>
      <c r="B596" s="65"/>
      <c r="C596" s="65"/>
      <c r="D596" s="65"/>
      <c r="E596" s="65"/>
      <c r="F596" s="65"/>
      <c r="G596" s="65"/>
      <c r="H596" s="65"/>
      <c r="I596" s="65"/>
      <c r="J596" s="65"/>
    </row>
    <row r="597" spans="1:10" ht="15">
      <c r="A597" s="65"/>
      <c r="B597" s="65"/>
      <c r="C597" s="65"/>
      <c r="D597" s="65"/>
      <c r="E597" s="65"/>
      <c r="F597" s="65"/>
      <c r="G597" s="65"/>
      <c r="H597" s="65"/>
      <c r="I597" s="65"/>
      <c r="J597" s="65"/>
    </row>
    <row r="598" spans="1:10" ht="15">
      <c r="A598" s="65"/>
      <c r="B598" s="65"/>
      <c r="C598" s="65"/>
      <c r="D598" s="65"/>
      <c r="E598" s="65"/>
      <c r="F598" s="65"/>
      <c r="G598" s="65"/>
      <c r="H598" s="65"/>
      <c r="I598" s="65"/>
      <c r="J598" s="65"/>
    </row>
    <row r="599" spans="1:10" ht="15">
      <c r="A599" s="65"/>
      <c r="B599" s="65"/>
      <c r="C599" s="65"/>
      <c r="D599" s="65"/>
      <c r="E599" s="65"/>
      <c r="F599" s="65"/>
      <c r="G599" s="65"/>
      <c r="H599" s="65"/>
      <c r="I599" s="65"/>
      <c r="J599" s="65"/>
    </row>
    <row r="600" spans="1:10" ht="15">
      <c r="A600" s="65"/>
      <c r="B600" s="65"/>
      <c r="C600" s="65"/>
      <c r="D600" s="65"/>
      <c r="E600" s="65"/>
      <c r="F600" s="65"/>
      <c r="G600" s="65"/>
      <c r="H600" s="65"/>
      <c r="I600" s="65"/>
      <c r="J600" s="65"/>
    </row>
    <row r="601" spans="1:10" ht="15">
      <c r="A601" s="65"/>
      <c r="B601" s="65"/>
      <c r="C601" s="65"/>
      <c r="D601" s="65"/>
      <c r="E601" s="65"/>
      <c r="F601" s="65"/>
      <c r="G601" s="65"/>
      <c r="H601" s="65"/>
      <c r="I601" s="65"/>
      <c r="J601" s="65"/>
    </row>
    <row r="602" spans="1:10" ht="15">
      <c r="A602" s="65"/>
      <c r="B602" s="65"/>
      <c r="C602" s="65"/>
      <c r="D602" s="65"/>
      <c r="E602" s="65"/>
      <c r="F602" s="65"/>
      <c r="G602" s="65"/>
      <c r="H602" s="65"/>
      <c r="I602" s="65"/>
      <c r="J602" s="65"/>
    </row>
    <row r="603" spans="1:10" ht="15">
      <c r="A603" s="65"/>
      <c r="B603" s="65"/>
      <c r="C603" s="65"/>
      <c r="D603" s="65"/>
      <c r="E603" s="65"/>
      <c r="F603" s="65"/>
      <c r="G603" s="65"/>
      <c r="H603" s="65"/>
      <c r="I603" s="65"/>
      <c r="J603" s="65"/>
    </row>
    <row r="604" spans="1:10" ht="15">
      <c r="A604" s="65"/>
      <c r="B604" s="65"/>
      <c r="C604" s="65"/>
      <c r="D604" s="65"/>
      <c r="E604" s="65"/>
      <c r="F604" s="65"/>
      <c r="G604" s="65"/>
      <c r="H604" s="65"/>
      <c r="I604" s="65"/>
      <c r="J604" s="65"/>
    </row>
    <row r="605" spans="1:10" ht="15">
      <c r="A605" s="65"/>
      <c r="B605" s="65"/>
      <c r="C605" s="65"/>
      <c r="D605" s="65"/>
      <c r="E605" s="65"/>
      <c r="F605" s="65"/>
      <c r="G605" s="65"/>
      <c r="H605" s="65"/>
      <c r="I605" s="65"/>
      <c r="J605" s="65"/>
    </row>
    <row r="606" spans="1:10" ht="15">
      <c r="A606" s="65"/>
      <c r="B606" s="65"/>
      <c r="C606" s="65"/>
      <c r="D606" s="65"/>
      <c r="E606" s="65"/>
      <c r="F606" s="65"/>
      <c r="G606" s="65"/>
      <c r="H606" s="65"/>
      <c r="I606" s="65"/>
      <c r="J606" s="65"/>
    </row>
    <row r="607" spans="1:10" ht="15">
      <c r="A607" s="65"/>
      <c r="B607" s="65"/>
      <c r="C607" s="65"/>
      <c r="D607" s="65"/>
      <c r="E607" s="65"/>
      <c r="F607" s="65"/>
      <c r="G607" s="65"/>
      <c r="H607" s="65"/>
      <c r="I607" s="65"/>
      <c r="J607" s="65"/>
    </row>
    <row r="608" spans="1:10" ht="15">
      <c r="A608" s="65"/>
      <c r="B608" s="65"/>
      <c r="C608" s="65"/>
      <c r="D608" s="65"/>
      <c r="E608" s="65"/>
      <c r="F608" s="65"/>
      <c r="G608" s="65"/>
      <c r="H608" s="65"/>
      <c r="I608" s="65"/>
      <c r="J608" s="65"/>
    </row>
    <row r="609" spans="1:10" ht="15">
      <c r="A609" s="65"/>
      <c r="B609" s="65"/>
      <c r="C609" s="65"/>
      <c r="D609" s="65"/>
      <c r="E609" s="65"/>
      <c r="F609" s="65"/>
      <c r="G609" s="65"/>
      <c r="H609" s="65"/>
      <c r="I609" s="65"/>
      <c r="J609" s="65"/>
    </row>
    <row r="610" spans="1:10" ht="15">
      <c r="A610" s="65"/>
      <c r="B610" s="65"/>
      <c r="C610" s="65"/>
      <c r="D610" s="65"/>
      <c r="E610" s="65"/>
      <c r="F610" s="65"/>
      <c r="G610" s="65"/>
      <c r="H610" s="65"/>
      <c r="I610" s="65"/>
      <c r="J610" s="65"/>
    </row>
    <row r="611" spans="1:10" ht="15">
      <c r="A611" s="65"/>
      <c r="B611" s="65"/>
      <c r="C611" s="65"/>
      <c r="D611" s="65"/>
      <c r="E611" s="65"/>
      <c r="F611" s="65"/>
      <c r="G611" s="65"/>
      <c r="H611" s="65"/>
      <c r="I611" s="65"/>
      <c r="J611" s="65"/>
    </row>
    <row r="612" spans="1:10" ht="15">
      <c r="A612" s="65"/>
      <c r="B612" s="65"/>
      <c r="C612" s="65"/>
      <c r="D612" s="65"/>
      <c r="E612" s="65"/>
      <c r="F612" s="65"/>
      <c r="G612" s="65"/>
      <c r="H612" s="65"/>
      <c r="I612" s="65"/>
      <c r="J612" s="65"/>
    </row>
    <row r="613" spans="1:10" ht="15">
      <c r="A613" s="65"/>
      <c r="B613" s="65"/>
      <c r="C613" s="65"/>
      <c r="D613" s="65"/>
      <c r="E613" s="65"/>
      <c r="F613" s="65"/>
      <c r="G613" s="65"/>
      <c r="H613" s="65"/>
      <c r="I613" s="65"/>
      <c r="J613" s="65"/>
    </row>
    <row r="614" spans="1:10" ht="15">
      <c r="A614" s="65"/>
      <c r="B614" s="65"/>
      <c r="C614" s="65"/>
      <c r="D614" s="65"/>
      <c r="E614" s="65"/>
      <c r="F614" s="65"/>
      <c r="G614" s="65"/>
      <c r="H614" s="65"/>
      <c r="I614" s="65"/>
      <c r="J614" s="65"/>
    </row>
    <row r="615" spans="1:10" ht="15">
      <c r="A615" s="65"/>
      <c r="B615" s="65"/>
      <c r="C615" s="65"/>
      <c r="D615" s="65"/>
      <c r="E615" s="65"/>
      <c r="F615" s="65"/>
      <c r="G615" s="65"/>
      <c r="H615" s="65"/>
      <c r="I615" s="65"/>
      <c r="J615" s="65"/>
    </row>
    <row r="616" spans="1:10" ht="15">
      <c r="A616" s="65"/>
      <c r="B616" s="65"/>
      <c r="C616" s="65"/>
      <c r="D616" s="65"/>
      <c r="E616" s="65"/>
      <c r="F616" s="65"/>
      <c r="G616" s="65"/>
      <c r="H616" s="65"/>
      <c r="I616" s="65"/>
      <c r="J616" s="65"/>
    </row>
    <row r="617" spans="1:10" ht="15">
      <c r="A617" s="65"/>
      <c r="B617" s="65"/>
      <c r="C617" s="65"/>
      <c r="D617" s="65"/>
      <c r="E617" s="65"/>
      <c r="F617" s="65"/>
      <c r="G617" s="65"/>
      <c r="H617" s="65"/>
      <c r="I617" s="65"/>
      <c r="J617" s="65"/>
    </row>
    <row r="618" spans="1:10" ht="15">
      <c r="A618" s="65"/>
      <c r="B618" s="65"/>
      <c r="C618" s="65"/>
      <c r="D618" s="65"/>
      <c r="E618" s="65"/>
      <c r="F618" s="65"/>
      <c r="G618" s="65"/>
      <c r="H618" s="65"/>
      <c r="I618" s="65"/>
      <c r="J618" s="65"/>
    </row>
    <row r="619" spans="1:10" ht="15">
      <c r="A619" s="65"/>
      <c r="B619" s="65"/>
      <c r="C619" s="65"/>
      <c r="D619" s="65"/>
      <c r="E619" s="65"/>
      <c r="F619" s="65"/>
      <c r="G619" s="65"/>
      <c r="H619" s="65"/>
      <c r="I619" s="65"/>
      <c r="J619" s="65"/>
    </row>
    <row r="620" spans="1:10" ht="15">
      <c r="A620" s="65"/>
      <c r="B620" s="65"/>
      <c r="C620" s="65"/>
      <c r="D620" s="65"/>
      <c r="E620" s="65"/>
      <c r="F620" s="65"/>
      <c r="G620" s="65"/>
      <c r="H620" s="65"/>
      <c r="I620" s="65"/>
      <c r="J620" s="65"/>
    </row>
    <row r="621" spans="1:10" ht="15">
      <c r="A621" s="65"/>
      <c r="B621" s="65"/>
      <c r="C621" s="65"/>
      <c r="D621" s="65"/>
      <c r="E621" s="65"/>
      <c r="F621" s="65"/>
      <c r="G621" s="65"/>
      <c r="H621" s="65"/>
      <c r="I621" s="65"/>
      <c r="J621" s="65"/>
    </row>
    <row r="622" spans="1:10" ht="15">
      <c r="A622" s="65"/>
      <c r="B622" s="65"/>
      <c r="C622" s="65"/>
      <c r="D622" s="65"/>
      <c r="E622" s="65"/>
      <c r="F622" s="65"/>
      <c r="G622" s="65"/>
      <c r="H622" s="65"/>
      <c r="I622" s="65"/>
      <c r="J622" s="65"/>
    </row>
    <row r="623" spans="1:10" ht="15">
      <c r="A623" s="65"/>
      <c r="B623" s="65"/>
      <c r="C623" s="65"/>
      <c r="D623" s="65"/>
      <c r="E623" s="65"/>
      <c r="F623" s="65"/>
      <c r="G623" s="65"/>
      <c r="H623" s="65"/>
      <c r="I623" s="65"/>
      <c r="J623" s="65"/>
    </row>
    <row r="624" spans="1:10" ht="15">
      <c r="A624" s="65"/>
      <c r="B624" s="65"/>
      <c r="C624" s="65"/>
      <c r="D624" s="65"/>
      <c r="E624" s="65"/>
      <c r="F624" s="65"/>
      <c r="G624" s="65"/>
      <c r="H624" s="65"/>
      <c r="I624" s="65"/>
      <c r="J624" s="65"/>
    </row>
    <row r="625" spans="1:10" ht="15">
      <c r="A625" s="65"/>
      <c r="B625" s="65"/>
      <c r="C625" s="65"/>
      <c r="D625" s="65"/>
      <c r="E625" s="65"/>
      <c r="F625" s="65"/>
      <c r="G625" s="65"/>
      <c r="H625" s="65"/>
      <c r="I625" s="65"/>
      <c r="J625" s="65"/>
    </row>
    <row r="626" spans="1:10" ht="15">
      <c r="A626" s="65"/>
      <c r="B626" s="65"/>
      <c r="C626" s="65"/>
      <c r="D626" s="65"/>
      <c r="E626" s="65"/>
      <c r="F626" s="65"/>
      <c r="G626" s="65"/>
      <c r="H626" s="65"/>
      <c r="I626" s="65"/>
      <c r="J626" s="65"/>
    </row>
    <row r="627" spans="1:10" ht="15">
      <c r="A627" s="65"/>
      <c r="B627" s="65"/>
      <c r="C627" s="65"/>
      <c r="D627" s="65"/>
      <c r="E627" s="65"/>
      <c r="F627" s="65"/>
      <c r="G627" s="65"/>
      <c r="H627" s="65"/>
      <c r="I627" s="65"/>
      <c r="J627" s="65"/>
    </row>
    <row r="628" spans="1:10" ht="15">
      <c r="A628" s="65"/>
      <c r="B628" s="65"/>
      <c r="C628" s="65"/>
      <c r="D628" s="65"/>
      <c r="E628" s="65"/>
      <c r="F628" s="65"/>
      <c r="G628" s="65"/>
      <c r="H628" s="65"/>
      <c r="I628" s="65"/>
      <c r="J628" s="65"/>
    </row>
    <row r="629" spans="1:10" ht="15">
      <c r="A629" s="65"/>
      <c r="B629" s="65"/>
      <c r="C629" s="65"/>
      <c r="D629" s="65"/>
      <c r="E629" s="65"/>
      <c r="F629" s="65"/>
      <c r="G629" s="65"/>
      <c r="H629" s="65"/>
      <c r="I629" s="65"/>
      <c r="J629" s="65"/>
    </row>
    <row r="630" spans="1:10" ht="15">
      <c r="A630" s="65"/>
      <c r="B630" s="65"/>
      <c r="C630" s="65"/>
      <c r="D630" s="65"/>
      <c r="E630" s="65"/>
      <c r="F630" s="65"/>
      <c r="G630" s="65"/>
      <c r="H630" s="65"/>
      <c r="I630" s="65"/>
      <c r="J630" s="65"/>
    </row>
    <row r="631" spans="1:10" ht="15">
      <c r="A631" s="65"/>
      <c r="B631" s="65"/>
      <c r="C631" s="65"/>
      <c r="D631" s="65"/>
      <c r="E631" s="65"/>
      <c r="F631" s="65"/>
      <c r="G631" s="65"/>
      <c r="H631" s="65"/>
      <c r="I631" s="65"/>
      <c r="J631" s="65"/>
    </row>
    <row r="632" spans="1:10" ht="15">
      <c r="A632" s="65"/>
      <c r="B632" s="65"/>
      <c r="C632" s="65"/>
      <c r="D632" s="65"/>
      <c r="E632" s="65"/>
      <c r="F632" s="65"/>
      <c r="G632" s="65"/>
      <c r="H632" s="65"/>
      <c r="I632" s="65"/>
      <c r="J632" s="65"/>
    </row>
    <row r="633" spans="1:10" ht="15">
      <c r="A633" s="65"/>
      <c r="B633" s="65"/>
      <c r="C633" s="65"/>
      <c r="D633" s="65"/>
      <c r="E633" s="65"/>
      <c r="F633" s="65"/>
      <c r="G633" s="65"/>
      <c r="H633" s="65"/>
      <c r="I633" s="65"/>
      <c r="J633" s="65"/>
    </row>
    <row r="634" spans="1:10" ht="15">
      <c r="A634" s="65"/>
      <c r="B634" s="65"/>
      <c r="C634" s="65"/>
      <c r="D634" s="65"/>
      <c r="E634" s="65"/>
      <c r="F634" s="65"/>
      <c r="G634" s="65"/>
      <c r="H634" s="65"/>
      <c r="I634" s="65"/>
      <c r="J634" s="65"/>
    </row>
    <row r="635" spans="1:10" ht="15">
      <c r="A635" s="65"/>
      <c r="B635" s="65"/>
      <c r="C635" s="65"/>
      <c r="D635" s="65"/>
      <c r="E635" s="65"/>
      <c r="F635" s="65"/>
      <c r="G635" s="65"/>
      <c r="H635" s="65"/>
      <c r="I635" s="65"/>
      <c r="J635" s="65"/>
    </row>
    <row r="636" spans="1:10" ht="15">
      <c r="A636" s="65"/>
      <c r="B636" s="65"/>
      <c r="C636" s="65"/>
      <c r="D636" s="65"/>
      <c r="E636" s="65"/>
      <c r="F636" s="65"/>
      <c r="G636" s="65"/>
      <c r="H636" s="65"/>
      <c r="I636" s="65"/>
      <c r="J636" s="65"/>
    </row>
    <row r="637" spans="1:10" ht="15">
      <c r="A637" s="65"/>
      <c r="B637" s="65"/>
      <c r="C637" s="65"/>
      <c r="D637" s="65"/>
      <c r="E637" s="65"/>
      <c r="F637" s="65"/>
      <c r="G637" s="65"/>
      <c r="H637" s="65"/>
      <c r="I637" s="65"/>
      <c r="J637" s="65"/>
    </row>
    <row r="638" spans="1:10" ht="15">
      <c r="A638" s="65"/>
      <c r="B638" s="65"/>
      <c r="C638" s="65"/>
      <c r="D638" s="65"/>
      <c r="E638" s="65"/>
      <c r="F638" s="65"/>
      <c r="G638" s="65"/>
      <c r="H638" s="65"/>
      <c r="I638" s="65"/>
      <c r="J638" s="65"/>
    </row>
    <row r="639" spans="1:10" ht="15">
      <c r="A639" s="65"/>
      <c r="B639" s="65"/>
      <c r="C639" s="65"/>
      <c r="D639" s="65"/>
      <c r="E639" s="65"/>
      <c r="F639" s="65"/>
      <c r="G639" s="65"/>
      <c r="H639" s="65"/>
      <c r="I639" s="65"/>
      <c r="J639" s="65"/>
    </row>
    <row r="640" spans="1:10" ht="15">
      <c r="A640" s="65"/>
      <c r="B640" s="65"/>
      <c r="C640" s="65"/>
      <c r="D640" s="65"/>
      <c r="E640" s="65"/>
      <c r="F640" s="65"/>
      <c r="G640" s="65"/>
      <c r="H640" s="65"/>
      <c r="I640" s="65"/>
      <c r="J640" s="65"/>
    </row>
    <row r="641" spans="1:10" ht="15">
      <c r="A641" s="65"/>
      <c r="B641" s="65"/>
      <c r="C641" s="65"/>
      <c r="D641" s="65"/>
      <c r="E641" s="65"/>
      <c r="F641" s="65"/>
      <c r="G641" s="65"/>
      <c r="H641" s="65"/>
      <c r="I641" s="65"/>
      <c r="J641" s="65"/>
    </row>
    <row r="642" spans="1:10" ht="15">
      <c r="A642" s="65"/>
      <c r="B642" s="65"/>
      <c r="C642" s="65"/>
      <c r="D642" s="65"/>
      <c r="E642" s="65"/>
      <c r="F642" s="65"/>
      <c r="G642" s="65"/>
      <c r="H642" s="65"/>
      <c r="I642" s="65"/>
      <c r="J642" s="65"/>
    </row>
    <row r="643" spans="1:10" ht="15">
      <c r="A643" s="65"/>
      <c r="B643" s="65"/>
      <c r="C643" s="65"/>
      <c r="D643" s="65"/>
      <c r="E643" s="65"/>
      <c r="F643" s="65"/>
      <c r="G643" s="65"/>
      <c r="H643" s="65"/>
      <c r="I643" s="65"/>
      <c r="J643" s="65"/>
    </row>
    <row r="644" spans="1:10" ht="15">
      <c r="A644" s="65"/>
      <c r="B644" s="65"/>
      <c r="C644" s="65"/>
      <c r="D644" s="65"/>
      <c r="E644" s="65"/>
      <c r="F644" s="65"/>
      <c r="G644" s="65"/>
      <c r="H644" s="65"/>
      <c r="I644" s="65"/>
      <c r="J644" s="65"/>
    </row>
    <row r="645" spans="1:10" ht="15">
      <c r="A645" s="65"/>
      <c r="B645" s="65"/>
      <c r="C645" s="65"/>
      <c r="D645" s="65"/>
      <c r="E645" s="65"/>
      <c r="F645" s="65"/>
      <c r="G645" s="65"/>
      <c r="H645" s="65"/>
      <c r="I645" s="65"/>
      <c r="J645" s="65"/>
    </row>
    <row r="646" spans="1:10" ht="15">
      <c r="A646" s="65"/>
      <c r="B646" s="65"/>
      <c r="C646" s="65"/>
      <c r="D646" s="65"/>
      <c r="E646" s="65"/>
      <c r="F646" s="65"/>
      <c r="G646" s="65"/>
      <c r="H646" s="65"/>
      <c r="I646" s="65"/>
      <c r="J646" s="65"/>
    </row>
    <row r="647" spans="1:10" ht="15">
      <c r="A647" s="65"/>
      <c r="B647" s="65"/>
      <c r="C647" s="65"/>
      <c r="D647" s="65"/>
      <c r="E647" s="65"/>
      <c r="F647" s="65"/>
      <c r="G647" s="65"/>
      <c r="H647" s="65"/>
      <c r="I647" s="65"/>
      <c r="J647" s="65"/>
    </row>
    <row r="648" spans="1:10" ht="15">
      <c r="A648" s="65"/>
      <c r="B648" s="65"/>
      <c r="C648" s="65"/>
      <c r="D648" s="65"/>
      <c r="E648" s="65"/>
      <c r="F648" s="65"/>
      <c r="G648" s="65"/>
      <c r="H648" s="65"/>
      <c r="I648" s="65"/>
      <c r="J648" s="65"/>
    </row>
    <row r="649" spans="1:10" ht="15">
      <c r="A649" s="65"/>
      <c r="B649" s="65"/>
      <c r="C649" s="65"/>
      <c r="D649" s="65"/>
      <c r="E649" s="65"/>
      <c r="F649" s="65"/>
      <c r="G649" s="65"/>
      <c r="H649" s="65"/>
      <c r="I649" s="65"/>
      <c r="J649" s="65"/>
    </row>
    <row r="650" spans="1:10" ht="15">
      <c r="A650" s="65"/>
      <c r="B650" s="65"/>
      <c r="C650" s="65"/>
      <c r="D650" s="65"/>
      <c r="E650" s="65"/>
      <c r="F650" s="65"/>
      <c r="G650" s="65"/>
      <c r="H650" s="65"/>
      <c r="I650" s="65"/>
      <c r="J650" s="65"/>
    </row>
    <row r="651" spans="1:10" ht="15">
      <c r="A651" s="65"/>
      <c r="B651" s="65"/>
      <c r="C651" s="65"/>
      <c r="D651" s="65"/>
      <c r="E651" s="65"/>
      <c r="F651" s="65"/>
      <c r="G651" s="65"/>
      <c r="H651" s="65"/>
      <c r="I651" s="65"/>
      <c r="J651" s="65"/>
    </row>
    <row r="652" spans="1:10" ht="15">
      <c r="A652" s="65"/>
      <c r="B652" s="65"/>
      <c r="C652" s="65"/>
      <c r="D652" s="65"/>
      <c r="E652" s="65"/>
      <c r="F652" s="65"/>
      <c r="G652" s="65"/>
      <c r="H652" s="65"/>
      <c r="I652" s="65"/>
      <c r="J652" s="65"/>
    </row>
    <row r="653" spans="1:10" ht="15">
      <c r="A653" s="65"/>
      <c r="B653" s="65"/>
      <c r="C653" s="65"/>
      <c r="D653" s="65"/>
      <c r="E653" s="65"/>
      <c r="F653" s="65"/>
      <c r="G653" s="65"/>
      <c r="H653" s="65"/>
      <c r="I653" s="65"/>
      <c r="J653" s="65"/>
    </row>
    <row r="654" spans="1:10" ht="15">
      <c r="A654" s="65"/>
      <c r="B654" s="65"/>
      <c r="C654" s="65"/>
      <c r="D654" s="65"/>
      <c r="E654" s="65"/>
      <c r="F654" s="65"/>
      <c r="G654" s="65"/>
      <c r="H654" s="65"/>
      <c r="I654" s="65"/>
      <c r="J654" s="65"/>
    </row>
    <row r="655" spans="1:10" ht="15">
      <c r="A655" s="65"/>
      <c r="B655" s="65"/>
      <c r="C655" s="65"/>
      <c r="D655" s="65"/>
      <c r="E655" s="65"/>
      <c r="F655" s="65"/>
      <c r="G655" s="65"/>
      <c r="H655" s="65"/>
      <c r="I655" s="65"/>
      <c r="J655" s="65"/>
    </row>
    <row r="656" spans="1:10" ht="15">
      <c r="A656" s="65"/>
      <c r="B656" s="65"/>
      <c r="C656" s="65"/>
      <c r="D656" s="65"/>
      <c r="E656" s="65"/>
      <c r="F656" s="65"/>
      <c r="G656" s="65"/>
      <c r="H656" s="65"/>
      <c r="I656" s="65"/>
      <c r="J656" s="65"/>
    </row>
    <row r="657" spans="1:10" ht="15">
      <c r="A657" s="65"/>
      <c r="B657" s="65"/>
      <c r="C657" s="65"/>
      <c r="D657" s="65"/>
      <c r="E657" s="65"/>
      <c r="F657" s="65"/>
      <c r="G657" s="65"/>
      <c r="H657" s="65"/>
      <c r="I657" s="65"/>
      <c r="J657" s="65"/>
    </row>
    <row r="658" spans="1:10" ht="15">
      <c r="A658" s="65"/>
      <c r="B658" s="65"/>
      <c r="C658" s="65"/>
      <c r="D658" s="65"/>
      <c r="E658" s="65"/>
      <c r="F658" s="65"/>
      <c r="G658" s="65"/>
      <c r="H658" s="65"/>
      <c r="I658" s="65"/>
      <c r="J658" s="65"/>
    </row>
    <row r="659" spans="1:10" ht="15">
      <c r="A659" s="65"/>
      <c r="B659" s="65"/>
      <c r="C659" s="65"/>
      <c r="D659" s="65"/>
      <c r="E659" s="65"/>
      <c r="F659" s="65"/>
      <c r="G659" s="65"/>
      <c r="H659" s="65"/>
      <c r="I659" s="65"/>
      <c r="J659" s="65"/>
    </row>
    <row r="660" spans="1:10" ht="15">
      <c r="A660" s="65"/>
      <c r="B660" s="65"/>
      <c r="C660" s="65"/>
      <c r="D660" s="65"/>
      <c r="E660" s="65"/>
      <c r="F660" s="65"/>
      <c r="G660" s="65"/>
      <c r="H660" s="65"/>
      <c r="I660" s="65"/>
      <c r="J660" s="65"/>
    </row>
    <row r="661" spans="1:10" ht="15">
      <c r="A661" s="65"/>
      <c r="B661" s="65"/>
      <c r="C661" s="65"/>
      <c r="D661" s="65"/>
      <c r="E661" s="65"/>
      <c r="F661" s="65"/>
      <c r="G661" s="65"/>
      <c r="H661" s="65"/>
      <c r="I661" s="65"/>
      <c r="J661" s="65"/>
    </row>
    <row r="662" spans="1:10" ht="15">
      <c r="A662" s="65"/>
      <c r="B662" s="65"/>
      <c r="C662" s="65"/>
      <c r="D662" s="65"/>
      <c r="E662" s="65"/>
      <c r="F662" s="65"/>
      <c r="G662" s="65"/>
      <c r="H662" s="65"/>
      <c r="I662" s="65"/>
      <c r="J662" s="65"/>
    </row>
    <row r="663" spans="1:10" ht="15">
      <c r="A663" s="65"/>
      <c r="B663" s="65"/>
      <c r="C663" s="65"/>
      <c r="D663" s="65"/>
      <c r="E663" s="65"/>
      <c r="F663" s="65"/>
      <c r="G663" s="65"/>
      <c r="H663" s="65"/>
      <c r="I663" s="65"/>
      <c r="J663" s="65"/>
    </row>
    <row r="664" spans="1:10" ht="15">
      <c r="A664" s="65"/>
      <c r="B664" s="65"/>
      <c r="C664" s="65"/>
      <c r="D664" s="65"/>
      <c r="E664" s="65"/>
      <c r="F664" s="65"/>
      <c r="G664" s="65"/>
      <c r="H664" s="65"/>
      <c r="I664" s="65"/>
      <c r="J664" s="65"/>
    </row>
    <row r="665" spans="1:10" ht="15">
      <c r="A665" s="65"/>
      <c r="B665" s="65"/>
      <c r="C665" s="65"/>
      <c r="D665" s="65"/>
      <c r="E665" s="65"/>
      <c r="F665" s="65"/>
      <c r="G665" s="65"/>
      <c r="H665" s="65"/>
      <c r="I665" s="65"/>
      <c r="J665" s="65"/>
    </row>
    <row r="666" spans="1:10" ht="15">
      <c r="A666" s="65"/>
      <c r="B666" s="65"/>
      <c r="C666" s="65"/>
      <c r="D666" s="65"/>
      <c r="E666" s="65"/>
      <c r="F666" s="65"/>
      <c r="G666" s="65"/>
      <c r="H666" s="65"/>
      <c r="I666" s="65"/>
      <c r="J666" s="65"/>
    </row>
    <row r="667" spans="1:10" ht="15">
      <c r="A667" s="65"/>
      <c r="B667" s="65"/>
      <c r="C667" s="65"/>
      <c r="D667" s="65"/>
      <c r="E667" s="65"/>
      <c r="F667" s="65"/>
      <c r="G667" s="65"/>
      <c r="H667" s="65"/>
      <c r="I667" s="65"/>
      <c r="J667" s="65"/>
    </row>
    <row r="668" spans="1:10" ht="15">
      <c r="A668" s="65"/>
      <c r="B668" s="65"/>
      <c r="C668" s="65"/>
      <c r="D668" s="65"/>
      <c r="E668" s="65"/>
      <c r="F668" s="65"/>
      <c r="G668" s="65"/>
      <c r="H668" s="65"/>
      <c r="I668" s="65"/>
      <c r="J668" s="65"/>
    </row>
    <row r="669" spans="1:10" ht="15">
      <c r="A669" s="65"/>
      <c r="B669" s="65"/>
      <c r="C669" s="65"/>
      <c r="D669" s="65"/>
      <c r="E669" s="65"/>
      <c r="F669" s="65"/>
      <c r="G669" s="65"/>
      <c r="H669" s="65"/>
      <c r="I669" s="65"/>
      <c r="J669" s="65"/>
    </row>
    <row r="670" spans="1:10" ht="15">
      <c r="A670" s="65"/>
      <c r="B670" s="65"/>
      <c r="C670" s="65"/>
      <c r="D670" s="65"/>
      <c r="E670" s="65"/>
      <c r="F670" s="65"/>
      <c r="G670" s="65"/>
      <c r="H670" s="65"/>
      <c r="I670" s="65"/>
      <c r="J670" s="65"/>
    </row>
    <row r="671" spans="1:10" ht="15">
      <c r="A671" s="65"/>
      <c r="B671" s="65"/>
      <c r="C671" s="65"/>
      <c r="D671" s="65"/>
      <c r="E671" s="65"/>
      <c r="F671" s="65"/>
      <c r="G671" s="65"/>
      <c r="H671" s="65"/>
      <c r="I671" s="65"/>
      <c r="J671" s="65"/>
    </row>
    <row r="672" spans="1:10" ht="15">
      <c r="A672" s="65"/>
      <c r="B672" s="65"/>
      <c r="C672" s="65"/>
      <c r="D672" s="65"/>
      <c r="E672" s="65"/>
      <c r="F672" s="65"/>
      <c r="G672" s="65"/>
      <c r="H672" s="65"/>
      <c r="I672" s="65"/>
      <c r="J672" s="65"/>
    </row>
    <row r="673" spans="1:10" ht="15">
      <c r="A673" s="65"/>
      <c r="B673" s="65"/>
      <c r="C673" s="65"/>
      <c r="D673" s="65"/>
      <c r="E673" s="65"/>
      <c r="F673" s="65"/>
      <c r="G673" s="65"/>
      <c r="H673" s="65"/>
      <c r="I673" s="65"/>
      <c r="J673" s="65"/>
    </row>
    <row r="674" spans="1:10" ht="15">
      <c r="A674" s="65"/>
      <c r="B674" s="65"/>
      <c r="C674" s="65"/>
      <c r="D674" s="65"/>
      <c r="E674" s="65"/>
      <c r="F674" s="65"/>
      <c r="G674" s="65"/>
      <c r="H674" s="65"/>
      <c r="I674" s="65"/>
      <c r="J674" s="65"/>
    </row>
    <row r="675" spans="1:10" ht="15">
      <c r="A675" s="65"/>
      <c r="B675" s="65"/>
      <c r="C675" s="65"/>
      <c r="D675" s="65"/>
      <c r="E675" s="65"/>
      <c r="F675" s="65"/>
      <c r="G675" s="65"/>
      <c r="H675" s="65"/>
      <c r="I675" s="65"/>
      <c r="J675" s="65"/>
    </row>
    <row r="676" spans="1:10" ht="15">
      <c r="A676" s="65"/>
      <c r="B676" s="65"/>
      <c r="C676" s="65"/>
      <c r="D676" s="65"/>
      <c r="E676" s="65"/>
      <c r="F676" s="65"/>
      <c r="G676" s="65"/>
      <c r="H676" s="65"/>
      <c r="I676" s="65"/>
      <c r="J676" s="65"/>
    </row>
    <row r="677" spans="1:10" ht="15">
      <c r="A677" s="65"/>
      <c r="B677" s="65"/>
      <c r="C677" s="65"/>
      <c r="D677" s="65"/>
      <c r="E677" s="65"/>
      <c r="F677" s="65"/>
      <c r="G677" s="65"/>
      <c r="H677" s="65"/>
      <c r="I677" s="65"/>
      <c r="J677" s="65"/>
    </row>
    <row r="678" spans="1:10" ht="15">
      <c r="A678" s="65"/>
      <c r="B678" s="65"/>
      <c r="C678" s="65"/>
      <c r="D678" s="65"/>
      <c r="E678" s="65"/>
      <c r="F678" s="65"/>
      <c r="G678" s="65"/>
      <c r="H678" s="65"/>
      <c r="I678" s="65"/>
      <c r="J678" s="65"/>
    </row>
    <row r="679" spans="1:10" ht="15">
      <c r="A679" s="65"/>
      <c r="B679" s="65"/>
      <c r="C679" s="65"/>
      <c r="D679" s="65"/>
      <c r="E679" s="65"/>
      <c r="F679" s="65"/>
      <c r="G679" s="65"/>
      <c r="H679" s="65"/>
      <c r="I679" s="65"/>
      <c r="J679" s="65"/>
    </row>
    <row r="680" spans="1:10" ht="15">
      <c r="A680" s="65"/>
      <c r="B680" s="65"/>
      <c r="C680" s="65"/>
      <c r="D680" s="65"/>
      <c r="E680" s="65"/>
      <c r="F680" s="65"/>
      <c r="G680" s="65"/>
      <c r="H680" s="65"/>
      <c r="I680" s="65"/>
      <c r="J680" s="65"/>
    </row>
    <row r="681" spans="1:10" ht="15">
      <c r="A681" s="65"/>
      <c r="B681" s="65"/>
      <c r="C681" s="65"/>
      <c r="D681" s="65"/>
      <c r="E681" s="65"/>
      <c r="F681" s="65"/>
      <c r="G681" s="65"/>
      <c r="H681" s="65"/>
      <c r="I681" s="65"/>
      <c r="J681" s="65"/>
    </row>
    <row r="682" spans="1:10" ht="15">
      <c r="A682" s="65"/>
      <c r="B682" s="65"/>
      <c r="C682" s="65"/>
      <c r="D682" s="65"/>
      <c r="E682" s="65"/>
      <c r="F682" s="65"/>
      <c r="G682" s="65"/>
      <c r="H682" s="65"/>
      <c r="I682" s="65"/>
      <c r="J682" s="65"/>
    </row>
    <row r="683" spans="1:10" ht="15">
      <c r="A683" s="65"/>
      <c r="B683" s="65"/>
      <c r="C683" s="65"/>
      <c r="D683" s="65"/>
      <c r="E683" s="65"/>
      <c r="F683" s="65"/>
      <c r="G683" s="65"/>
      <c r="H683" s="65"/>
      <c r="I683" s="65"/>
      <c r="J683" s="65"/>
    </row>
    <row r="684" spans="1:10" ht="15">
      <c r="A684" s="65"/>
      <c r="B684" s="65"/>
      <c r="C684" s="65"/>
      <c r="D684" s="65"/>
      <c r="E684" s="65"/>
      <c r="F684" s="65"/>
      <c r="G684" s="65"/>
      <c r="H684" s="65"/>
      <c r="I684" s="65"/>
      <c r="J684" s="65"/>
    </row>
    <row r="685" spans="1:10" ht="15">
      <c r="A685" s="65"/>
      <c r="B685" s="65"/>
      <c r="C685" s="65"/>
      <c r="D685" s="65"/>
      <c r="E685" s="65"/>
      <c r="F685" s="65"/>
      <c r="G685" s="65"/>
      <c r="H685" s="65"/>
      <c r="I685" s="65"/>
      <c r="J685" s="65"/>
    </row>
    <row r="686" spans="1:10" ht="15">
      <c r="A686" s="65"/>
      <c r="B686" s="65"/>
      <c r="C686" s="65"/>
      <c r="D686" s="65"/>
      <c r="E686" s="65"/>
      <c r="F686" s="65"/>
      <c r="G686" s="65"/>
      <c r="H686" s="65"/>
      <c r="I686" s="65"/>
      <c r="J686" s="65"/>
    </row>
    <row r="687" spans="1:10" ht="15">
      <c r="A687" s="65"/>
      <c r="B687" s="65"/>
      <c r="C687" s="65"/>
      <c r="D687" s="65"/>
      <c r="E687" s="65"/>
      <c r="F687" s="65"/>
      <c r="G687" s="65"/>
      <c r="H687" s="65"/>
      <c r="I687" s="65"/>
      <c r="J687" s="65"/>
    </row>
    <row r="688" spans="1:10" ht="15">
      <c r="A688" s="65"/>
      <c r="B688" s="65"/>
      <c r="C688" s="65"/>
      <c r="D688" s="65"/>
      <c r="E688" s="65"/>
      <c r="F688" s="65"/>
      <c r="G688" s="65"/>
      <c r="H688" s="65"/>
      <c r="I688" s="65"/>
      <c r="J688" s="65"/>
    </row>
    <row r="689" spans="1:10" ht="15">
      <c r="A689" s="65"/>
      <c r="B689" s="65"/>
      <c r="C689" s="65"/>
      <c r="D689" s="65"/>
      <c r="E689" s="65"/>
      <c r="F689" s="65"/>
      <c r="G689" s="65"/>
      <c r="H689" s="65"/>
      <c r="I689" s="65"/>
      <c r="J689" s="65"/>
    </row>
    <row r="690" spans="1:10" ht="15">
      <c r="A690" s="65"/>
      <c r="B690" s="65"/>
      <c r="C690" s="65"/>
      <c r="D690" s="65"/>
      <c r="E690" s="65"/>
      <c r="F690" s="65"/>
      <c r="G690" s="65"/>
      <c r="H690" s="65"/>
      <c r="I690" s="65"/>
      <c r="J690" s="65"/>
    </row>
    <row r="691" spans="1:10" ht="15">
      <c r="A691" s="65"/>
      <c r="B691" s="65"/>
      <c r="C691" s="65"/>
      <c r="D691" s="65"/>
      <c r="E691" s="65"/>
      <c r="F691" s="65"/>
      <c r="G691" s="65"/>
      <c r="H691" s="65"/>
      <c r="I691" s="65"/>
      <c r="J691" s="65"/>
    </row>
    <row r="692" spans="1:10" ht="15">
      <c r="A692" s="65"/>
      <c r="B692" s="65"/>
      <c r="C692" s="65"/>
      <c r="D692" s="65"/>
      <c r="E692" s="65"/>
      <c r="F692" s="65"/>
      <c r="G692" s="65"/>
      <c r="H692" s="65"/>
      <c r="I692" s="65"/>
      <c r="J692" s="65"/>
    </row>
    <row r="693" spans="1:10" ht="15">
      <c r="A693" s="65"/>
      <c r="B693" s="65"/>
      <c r="C693" s="65"/>
      <c r="D693" s="65"/>
      <c r="E693" s="65"/>
      <c r="F693" s="65"/>
      <c r="G693" s="65"/>
      <c r="H693" s="65"/>
      <c r="I693" s="65"/>
      <c r="J693" s="65"/>
    </row>
    <row r="694" spans="1:10" ht="15">
      <c r="A694" s="65"/>
      <c r="B694" s="65"/>
      <c r="C694" s="65"/>
      <c r="D694" s="65"/>
      <c r="E694" s="65"/>
      <c r="F694" s="65"/>
      <c r="G694" s="65"/>
      <c r="H694" s="65"/>
      <c r="I694" s="65"/>
      <c r="J694" s="65"/>
    </row>
    <row r="695" spans="1:10" ht="15">
      <c r="A695" s="65"/>
      <c r="B695" s="65"/>
      <c r="C695" s="65"/>
      <c r="D695" s="65"/>
      <c r="E695" s="65"/>
      <c r="F695" s="65"/>
      <c r="G695" s="65"/>
      <c r="H695" s="65"/>
      <c r="I695" s="65"/>
      <c r="J695" s="65"/>
    </row>
    <row r="696" spans="1:10" ht="15">
      <c r="A696" s="65"/>
      <c r="B696" s="65"/>
      <c r="C696" s="65"/>
      <c r="D696" s="65"/>
      <c r="E696" s="65"/>
      <c r="F696" s="65"/>
      <c r="G696" s="65"/>
      <c r="H696" s="65"/>
      <c r="I696" s="65"/>
      <c r="J696" s="65"/>
    </row>
    <row r="697" spans="1:10" ht="15">
      <c r="A697" s="65"/>
      <c r="B697" s="65"/>
      <c r="C697" s="65"/>
      <c r="D697" s="65"/>
      <c r="E697" s="65"/>
      <c r="F697" s="65"/>
      <c r="G697" s="65"/>
      <c r="H697" s="65"/>
      <c r="I697" s="65"/>
      <c r="J697" s="65"/>
    </row>
    <row r="698" spans="1:10" ht="15">
      <c r="A698" s="65"/>
      <c r="B698" s="65"/>
      <c r="C698" s="65"/>
      <c r="D698" s="65"/>
      <c r="E698" s="65"/>
      <c r="F698" s="65"/>
      <c r="G698" s="65"/>
      <c r="H698" s="65"/>
      <c r="I698" s="65"/>
      <c r="J698" s="65"/>
    </row>
    <row r="699" spans="1:10" ht="15">
      <c r="A699" s="65"/>
      <c r="B699" s="65"/>
      <c r="C699" s="65"/>
      <c r="D699" s="65"/>
      <c r="E699" s="65"/>
      <c r="F699" s="65"/>
      <c r="G699" s="65"/>
      <c r="H699" s="65"/>
      <c r="I699" s="65"/>
      <c r="J699" s="65"/>
    </row>
    <row r="700" spans="1:10" ht="15">
      <c r="A700" s="65"/>
      <c r="B700" s="65"/>
      <c r="C700" s="65"/>
      <c r="D700" s="65"/>
      <c r="E700" s="65"/>
      <c r="F700" s="65"/>
      <c r="G700" s="65"/>
      <c r="H700" s="65"/>
      <c r="I700" s="65"/>
      <c r="J700" s="65"/>
    </row>
    <row r="701" spans="1:10" ht="15">
      <c r="A701" s="65"/>
      <c r="B701" s="65"/>
      <c r="C701" s="65"/>
      <c r="D701" s="65"/>
      <c r="E701" s="65"/>
      <c r="F701" s="65"/>
      <c r="G701" s="65"/>
      <c r="H701" s="65"/>
      <c r="I701" s="65"/>
      <c r="J701" s="65"/>
    </row>
    <row r="702" spans="1:10" ht="15">
      <c r="A702" s="65"/>
      <c r="B702" s="65"/>
      <c r="C702" s="65"/>
      <c r="D702" s="65"/>
      <c r="E702" s="65"/>
      <c r="F702" s="65"/>
      <c r="G702" s="65"/>
      <c r="H702" s="65"/>
      <c r="I702" s="65"/>
      <c r="J702" s="65"/>
    </row>
    <row r="703" spans="1:10" ht="15">
      <c r="A703" s="65"/>
      <c r="B703" s="65"/>
      <c r="C703" s="65"/>
      <c r="D703" s="65"/>
      <c r="E703" s="65"/>
      <c r="F703" s="65"/>
      <c r="G703" s="65"/>
      <c r="H703" s="65"/>
      <c r="I703" s="65"/>
      <c r="J703" s="65"/>
    </row>
    <row r="704" spans="1:10" ht="15">
      <c r="A704" s="65"/>
      <c r="B704" s="65"/>
      <c r="C704" s="65"/>
      <c r="D704" s="65"/>
      <c r="E704" s="65"/>
      <c r="F704" s="65"/>
      <c r="G704" s="65"/>
      <c r="H704" s="65"/>
      <c r="I704" s="65"/>
      <c r="J704" s="65"/>
    </row>
    <row r="705" spans="1:10" ht="15">
      <c r="A705" s="65"/>
      <c r="B705" s="65"/>
      <c r="C705" s="65"/>
      <c r="D705" s="65"/>
      <c r="E705" s="65"/>
      <c r="F705" s="65"/>
      <c r="G705" s="65"/>
      <c r="H705" s="65"/>
      <c r="I705" s="65"/>
      <c r="J705" s="65"/>
    </row>
    <row r="706" spans="1:10" ht="15">
      <c r="A706" s="65"/>
      <c r="B706" s="65"/>
      <c r="C706" s="65"/>
      <c r="D706" s="65"/>
      <c r="E706" s="65"/>
      <c r="F706" s="65"/>
      <c r="G706" s="65"/>
      <c r="H706" s="65"/>
      <c r="I706" s="65"/>
      <c r="J706" s="65"/>
    </row>
    <row r="707" spans="1:10" ht="15">
      <c r="A707" s="65"/>
      <c r="B707" s="65"/>
      <c r="C707" s="65"/>
      <c r="D707" s="65"/>
      <c r="E707" s="65"/>
      <c r="F707" s="65"/>
      <c r="G707" s="65"/>
      <c r="H707" s="65"/>
      <c r="I707" s="65"/>
      <c r="J707" s="65"/>
    </row>
    <row r="708" spans="1:10" ht="15">
      <c r="A708" s="65"/>
      <c r="B708" s="65"/>
      <c r="C708" s="65"/>
      <c r="D708" s="65"/>
      <c r="E708" s="65"/>
      <c r="F708" s="65"/>
      <c r="G708" s="65"/>
      <c r="H708" s="65"/>
      <c r="I708" s="65"/>
      <c r="J708" s="65"/>
    </row>
    <row r="709" spans="1:10" ht="15">
      <c r="A709" s="65"/>
      <c r="B709" s="65"/>
      <c r="C709" s="65"/>
      <c r="D709" s="65"/>
      <c r="E709" s="65"/>
      <c r="F709" s="65"/>
      <c r="G709" s="65"/>
      <c r="H709" s="65"/>
      <c r="I709" s="65"/>
      <c r="J709" s="65"/>
    </row>
    <row r="710" spans="1:10" ht="15">
      <c r="A710" s="65"/>
      <c r="B710" s="65"/>
      <c r="C710" s="65"/>
      <c r="D710" s="65"/>
      <c r="E710" s="65"/>
      <c r="F710" s="65"/>
      <c r="G710" s="65"/>
      <c r="H710" s="65"/>
      <c r="I710" s="65"/>
      <c r="J710" s="65"/>
    </row>
    <row r="711" spans="1:10" ht="15">
      <c r="A711" s="65"/>
      <c r="B711" s="65"/>
      <c r="C711" s="65"/>
      <c r="D711" s="65"/>
      <c r="E711" s="65"/>
      <c r="F711" s="65"/>
      <c r="G711" s="65"/>
      <c r="H711" s="65"/>
      <c r="I711" s="65"/>
      <c r="J711" s="65"/>
    </row>
    <row r="712" spans="1:10" ht="15">
      <c r="A712" s="65"/>
      <c r="B712" s="65"/>
      <c r="C712" s="65"/>
      <c r="D712" s="65"/>
      <c r="E712" s="65"/>
      <c r="F712" s="65"/>
      <c r="G712" s="65"/>
      <c r="H712" s="65"/>
      <c r="I712" s="65"/>
      <c r="J712" s="65"/>
    </row>
    <row r="713" spans="1:10" ht="15">
      <c r="A713" s="65"/>
      <c r="B713" s="65"/>
      <c r="C713" s="65"/>
      <c r="D713" s="65"/>
      <c r="E713" s="65"/>
      <c r="F713" s="65"/>
      <c r="G713" s="65"/>
      <c r="H713" s="65"/>
      <c r="I713" s="65"/>
      <c r="J713" s="65"/>
    </row>
    <row r="714" spans="1:10" ht="15">
      <c r="A714" s="65"/>
      <c r="B714" s="65"/>
      <c r="C714" s="65"/>
      <c r="D714" s="65"/>
      <c r="E714" s="65"/>
      <c r="F714" s="65"/>
      <c r="G714" s="65"/>
      <c r="H714" s="65"/>
      <c r="I714" s="65"/>
      <c r="J714" s="65"/>
    </row>
    <row r="715" spans="1:10" ht="15">
      <c r="A715" s="65"/>
      <c r="B715" s="65"/>
      <c r="C715" s="65"/>
      <c r="D715" s="65"/>
      <c r="E715" s="65"/>
      <c r="F715" s="65"/>
      <c r="G715" s="65"/>
      <c r="H715" s="65"/>
      <c r="I715" s="65"/>
      <c r="J715" s="65"/>
    </row>
    <row r="716" spans="1:10" ht="15">
      <c r="A716" s="65"/>
      <c r="B716" s="65"/>
      <c r="C716" s="65"/>
      <c r="D716" s="65"/>
      <c r="E716" s="65"/>
      <c r="F716" s="65"/>
      <c r="G716" s="65"/>
      <c r="H716" s="65"/>
      <c r="I716" s="65"/>
      <c r="J716" s="65"/>
    </row>
    <row r="717" spans="1:10" ht="15">
      <c r="A717" s="65"/>
      <c r="B717" s="65"/>
      <c r="C717" s="65"/>
      <c r="D717" s="65"/>
      <c r="E717" s="65"/>
      <c r="F717" s="65"/>
      <c r="G717" s="65"/>
      <c r="H717" s="65"/>
      <c r="I717" s="65"/>
      <c r="J717" s="65"/>
    </row>
    <row r="718" spans="1:10" ht="15">
      <c r="A718" s="65"/>
      <c r="B718" s="65"/>
      <c r="C718" s="65"/>
      <c r="D718" s="65"/>
      <c r="E718" s="65"/>
      <c r="F718" s="65"/>
      <c r="G718" s="65"/>
      <c r="H718" s="65"/>
      <c r="I718" s="65"/>
      <c r="J718" s="65"/>
    </row>
    <row r="719" spans="1:10" ht="15">
      <c r="A719" s="65"/>
      <c r="B719" s="65"/>
      <c r="C719" s="65"/>
      <c r="D719" s="65"/>
      <c r="E719" s="65"/>
      <c r="F719" s="65"/>
      <c r="G719" s="65"/>
      <c r="H719" s="65"/>
      <c r="I719" s="65"/>
      <c r="J719" s="65"/>
    </row>
    <row r="720" spans="1:10" ht="15">
      <c r="A720" s="65"/>
      <c r="B720" s="65"/>
      <c r="C720" s="65"/>
      <c r="D720" s="65"/>
      <c r="E720" s="65"/>
      <c r="F720" s="65"/>
      <c r="G720" s="65"/>
      <c r="H720" s="65"/>
      <c r="I720" s="65"/>
      <c r="J720" s="65"/>
    </row>
    <row r="721" spans="1:10" ht="15">
      <c r="A721" s="65"/>
      <c r="B721" s="65"/>
      <c r="C721" s="65"/>
      <c r="D721" s="65"/>
      <c r="E721" s="65"/>
      <c r="F721" s="65"/>
      <c r="G721" s="65"/>
      <c r="H721" s="65"/>
      <c r="I721" s="65"/>
      <c r="J721" s="65"/>
    </row>
    <row r="722" spans="1:10" ht="15">
      <c r="A722" s="65"/>
      <c r="B722" s="65"/>
      <c r="C722" s="65"/>
      <c r="D722" s="65"/>
      <c r="E722" s="65"/>
      <c r="F722" s="65"/>
      <c r="G722" s="65"/>
      <c r="H722" s="65"/>
      <c r="I722" s="65"/>
      <c r="J722" s="65"/>
    </row>
    <row r="723" spans="1:10" ht="15">
      <c r="A723" s="65"/>
      <c r="B723" s="65"/>
      <c r="C723" s="65"/>
      <c r="D723" s="65"/>
      <c r="E723" s="65"/>
      <c r="F723" s="65"/>
      <c r="G723" s="65"/>
      <c r="H723" s="65"/>
      <c r="I723" s="65"/>
      <c r="J723" s="65"/>
    </row>
    <row r="724" spans="1:10" ht="15">
      <c r="A724" s="65"/>
      <c r="B724" s="65"/>
      <c r="C724" s="65"/>
      <c r="D724" s="65"/>
      <c r="E724" s="65"/>
      <c r="F724" s="65"/>
      <c r="G724" s="65"/>
      <c r="H724" s="65"/>
      <c r="I724" s="65"/>
      <c r="J724" s="65"/>
    </row>
    <row r="725" spans="1:10" ht="15">
      <c r="A725" s="65"/>
      <c r="B725" s="65"/>
      <c r="C725" s="65"/>
      <c r="D725" s="65"/>
      <c r="E725" s="65"/>
      <c r="F725" s="65"/>
      <c r="G725" s="65"/>
      <c r="H725" s="65"/>
      <c r="I725" s="65"/>
      <c r="J725" s="65"/>
    </row>
    <row r="726" spans="1:10" ht="15">
      <c r="A726" s="65"/>
      <c r="B726" s="65"/>
      <c r="C726" s="65"/>
      <c r="D726" s="65"/>
      <c r="E726" s="65"/>
      <c r="F726" s="65"/>
      <c r="G726" s="65"/>
      <c r="H726" s="65"/>
      <c r="I726" s="65"/>
      <c r="J726" s="65"/>
    </row>
    <row r="727" spans="1:10" ht="15">
      <c r="A727" s="65"/>
      <c r="B727" s="65"/>
      <c r="C727" s="65"/>
      <c r="D727" s="65"/>
      <c r="E727" s="65"/>
      <c r="F727" s="65"/>
      <c r="G727" s="65"/>
      <c r="H727" s="65"/>
      <c r="I727" s="65"/>
      <c r="J727" s="65"/>
    </row>
    <row r="728" spans="1:10" ht="15">
      <c r="A728" s="65"/>
      <c r="B728" s="65"/>
      <c r="C728" s="65"/>
      <c r="D728" s="65"/>
      <c r="E728" s="65"/>
      <c r="F728" s="65"/>
      <c r="G728" s="65"/>
      <c r="H728" s="65"/>
      <c r="I728" s="65"/>
      <c r="J728" s="65"/>
    </row>
    <row r="729" spans="1:10" ht="15">
      <c r="A729" s="65"/>
      <c r="B729" s="65"/>
      <c r="C729" s="65"/>
      <c r="D729" s="65"/>
      <c r="E729" s="65"/>
      <c r="F729" s="65"/>
      <c r="G729" s="65"/>
      <c r="H729" s="65"/>
      <c r="I729" s="65"/>
      <c r="J729" s="65"/>
    </row>
    <row r="730" spans="1:10" ht="15">
      <c r="A730" s="65"/>
      <c r="B730" s="65"/>
      <c r="C730" s="65"/>
      <c r="D730" s="65"/>
      <c r="E730" s="65"/>
      <c r="F730" s="65"/>
      <c r="G730" s="65"/>
      <c r="H730" s="65"/>
      <c r="I730" s="65"/>
      <c r="J730" s="65"/>
    </row>
    <row r="731" spans="1:10" ht="15">
      <c r="A731" s="65"/>
      <c r="B731" s="65"/>
      <c r="C731" s="65"/>
      <c r="D731" s="65"/>
      <c r="E731" s="65"/>
      <c r="F731" s="65"/>
      <c r="G731" s="65"/>
      <c r="H731" s="65"/>
      <c r="I731" s="65"/>
      <c r="J731" s="65"/>
    </row>
    <row r="732" spans="1:10" ht="15">
      <c r="A732" s="65"/>
      <c r="B732" s="65"/>
      <c r="C732" s="65"/>
      <c r="D732" s="65"/>
      <c r="E732" s="65"/>
      <c r="F732" s="65"/>
      <c r="G732" s="65"/>
      <c r="H732" s="65"/>
      <c r="I732" s="65"/>
      <c r="J732" s="65"/>
    </row>
    <row r="733" spans="1:10" ht="15">
      <c r="A733" s="65"/>
      <c r="B733" s="65"/>
      <c r="C733" s="65"/>
      <c r="D733" s="65"/>
      <c r="E733" s="65"/>
      <c r="F733" s="65"/>
      <c r="G733" s="65"/>
      <c r="H733" s="65"/>
      <c r="I733" s="65"/>
      <c r="J733" s="65"/>
    </row>
    <row r="734" spans="1:10" ht="15">
      <c r="A734" s="65"/>
      <c r="B734" s="65"/>
      <c r="C734" s="65"/>
      <c r="D734" s="65"/>
      <c r="E734" s="65"/>
      <c r="F734" s="65"/>
      <c r="G734" s="65"/>
      <c r="H734" s="65"/>
      <c r="I734" s="65"/>
      <c r="J734" s="65"/>
    </row>
    <row r="735" spans="1:10" ht="15">
      <c r="A735" s="65"/>
      <c r="B735" s="65"/>
      <c r="C735" s="65"/>
      <c r="D735" s="65"/>
      <c r="E735" s="65"/>
      <c r="F735" s="65"/>
      <c r="G735" s="65"/>
      <c r="H735" s="65"/>
      <c r="I735" s="65"/>
      <c r="J735" s="65"/>
    </row>
    <row r="736" spans="1:10" ht="15">
      <c r="A736" s="65"/>
      <c r="B736" s="65"/>
      <c r="C736" s="65"/>
      <c r="D736" s="65"/>
      <c r="E736" s="65"/>
      <c r="F736" s="65"/>
      <c r="G736" s="65"/>
      <c r="H736" s="65"/>
      <c r="I736" s="65"/>
      <c r="J736" s="65"/>
    </row>
    <row r="737" spans="1:10" ht="15">
      <c r="A737" s="65"/>
      <c r="B737" s="65"/>
      <c r="C737" s="65"/>
      <c r="D737" s="65"/>
      <c r="E737" s="65"/>
      <c r="F737" s="65"/>
      <c r="G737" s="65"/>
      <c r="H737" s="65"/>
      <c r="I737" s="65"/>
      <c r="J737" s="65"/>
    </row>
    <row r="738" spans="1:10" ht="15">
      <c r="A738" s="65"/>
      <c r="B738" s="65"/>
      <c r="C738" s="65"/>
      <c r="D738" s="65"/>
      <c r="E738" s="65"/>
      <c r="F738" s="65"/>
      <c r="G738" s="65"/>
      <c r="H738" s="65"/>
      <c r="I738" s="65"/>
      <c r="J738" s="65"/>
    </row>
    <row r="739" spans="1:10" ht="15">
      <c r="A739" s="65"/>
      <c r="B739" s="65"/>
      <c r="C739" s="65"/>
      <c r="D739" s="65"/>
      <c r="E739" s="65"/>
      <c r="F739" s="65"/>
      <c r="G739" s="65"/>
      <c r="H739" s="65"/>
      <c r="I739" s="65"/>
      <c r="J739" s="65"/>
    </row>
    <row r="740" spans="1:10" ht="15">
      <c r="A740" s="65"/>
      <c r="B740" s="65"/>
      <c r="C740" s="65"/>
      <c r="D740" s="65"/>
      <c r="E740" s="65"/>
      <c r="F740" s="65"/>
      <c r="G740" s="65"/>
      <c r="H740" s="65"/>
      <c r="I740" s="65"/>
      <c r="J740" s="65"/>
    </row>
    <row r="741" spans="1:10" ht="15">
      <c r="A741" s="65"/>
      <c r="B741" s="65"/>
      <c r="C741" s="65"/>
      <c r="D741" s="65"/>
      <c r="E741" s="65"/>
      <c r="F741" s="65"/>
      <c r="G741" s="65"/>
      <c r="H741" s="65"/>
      <c r="I741" s="65"/>
      <c r="J741" s="65"/>
    </row>
    <row r="742" spans="1:10" ht="15">
      <c r="A742" s="65"/>
      <c r="B742" s="65"/>
      <c r="C742" s="65"/>
      <c r="D742" s="65"/>
      <c r="E742" s="65"/>
      <c r="F742" s="65"/>
      <c r="G742" s="65"/>
      <c r="H742" s="65"/>
      <c r="I742" s="65"/>
      <c r="J742" s="65"/>
    </row>
    <row r="743" spans="1:10" ht="15">
      <c r="A743" s="65"/>
      <c r="B743" s="65"/>
      <c r="C743" s="65"/>
      <c r="D743" s="65"/>
      <c r="E743" s="65"/>
      <c r="F743" s="65"/>
      <c r="G743" s="65"/>
      <c r="H743" s="65"/>
      <c r="I743" s="65"/>
      <c r="J743" s="65"/>
    </row>
    <row r="744" spans="1:10" ht="15">
      <c r="A744" s="65"/>
      <c r="B744" s="65"/>
      <c r="C744" s="65"/>
      <c r="D744" s="65"/>
      <c r="E744" s="65"/>
      <c r="F744" s="65"/>
      <c r="G744" s="65"/>
      <c r="H744" s="65"/>
      <c r="I744" s="65"/>
      <c r="J744" s="65"/>
    </row>
    <row r="745" spans="1:10" ht="15">
      <c r="A745" s="65"/>
      <c r="B745" s="65"/>
      <c r="C745" s="65"/>
      <c r="D745" s="65"/>
      <c r="E745" s="65"/>
      <c r="F745" s="65"/>
      <c r="G745" s="65"/>
      <c r="H745" s="65"/>
      <c r="I745" s="65"/>
      <c r="J745" s="65"/>
    </row>
    <row r="746" spans="1:10" ht="15">
      <c r="A746" s="65"/>
      <c r="B746" s="65"/>
      <c r="C746" s="65"/>
      <c r="D746" s="65"/>
      <c r="E746" s="65"/>
      <c r="F746" s="65"/>
      <c r="G746" s="65"/>
      <c r="H746" s="65"/>
      <c r="I746" s="65"/>
      <c r="J746" s="65"/>
    </row>
    <row r="747" spans="1:10" ht="15">
      <c r="A747" s="65"/>
      <c r="B747" s="65"/>
      <c r="C747" s="65"/>
      <c r="D747" s="65"/>
      <c r="E747" s="65"/>
      <c r="F747" s="65"/>
      <c r="G747" s="65"/>
      <c r="H747" s="65"/>
      <c r="I747" s="65"/>
      <c r="J747" s="65"/>
    </row>
    <row r="748" spans="1:10" ht="15">
      <c r="A748" s="65"/>
      <c r="B748" s="65"/>
      <c r="C748" s="65"/>
      <c r="D748" s="65"/>
      <c r="E748" s="65"/>
      <c r="F748" s="65"/>
      <c r="G748" s="65"/>
      <c r="H748" s="65"/>
      <c r="I748" s="65"/>
      <c r="J748" s="65"/>
    </row>
    <row r="749" spans="1:10" ht="15">
      <c r="A749" s="65"/>
      <c r="B749" s="65"/>
      <c r="C749" s="65"/>
      <c r="D749" s="65"/>
      <c r="E749" s="65"/>
      <c r="F749" s="65"/>
      <c r="G749" s="65"/>
      <c r="H749" s="65"/>
      <c r="I749" s="65"/>
      <c r="J749" s="65"/>
    </row>
    <row r="750" spans="1:10" ht="15">
      <c r="A750" s="65"/>
      <c r="B750" s="65"/>
      <c r="C750" s="65"/>
      <c r="D750" s="65"/>
      <c r="E750" s="65"/>
      <c r="F750" s="65"/>
      <c r="G750" s="65"/>
      <c r="H750" s="65"/>
      <c r="I750" s="65"/>
      <c r="J750" s="65"/>
    </row>
    <row r="751" spans="1:10" ht="15">
      <c r="A751" s="65"/>
      <c r="B751" s="65"/>
      <c r="C751" s="65"/>
      <c r="D751" s="65"/>
      <c r="E751" s="65"/>
      <c r="F751" s="65"/>
      <c r="G751" s="65"/>
      <c r="H751" s="65"/>
      <c r="I751" s="65"/>
      <c r="J751" s="65"/>
    </row>
    <row r="752" spans="1:10" ht="15">
      <c r="A752" s="65"/>
      <c r="B752" s="65"/>
      <c r="C752" s="65"/>
      <c r="D752" s="65"/>
      <c r="E752" s="65"/>
      <c r="F752" s="65"/>
      <c r="G752" s="65"/>
      <c r="H752" s="65"/>
      <c r="I752" s="65"/>
      <c r="J752" s="65"/>
    </row>
    <row r="753" spans="1:10" ht="15">
      <c r="A753" s="65"/>
      <c r="B753" s="65"/>
      <c r="C753" s="65"/>
      <c r="D753" s="65"/>
      <c r="E753" s="65"/>
      <c r="F753" s="65"/>
      <c r="G753" s="65"/>
      <c r="H753" s="65"/>
      <c r="I753" s="65"/>
      <c r="J753" s="65"/>
    </row>
    <row r="754" spans="1:10" ht="15">
      <c r="A754" s="65"/>
      <c r="B754" s="65"/>
      <c r="C754" s="65"/>
      <c r="D754" s="65"/>
      <c r="E754" s="65"/>
      <c r="F754" s="65"/>
      <c r="G754" s="65"/>
      <c r="H754" s="65"/>
      <c r="I754" s="65"/>
      <c r="J754" s="65"/>
    </row>
    <row r="755" spans="1:10" ht="15">
      <c r="A755" s="65"/>
      <c r="B755" s="65"/>
      <c r="C755" s="65"/>
      <c r="D755" s="65"/>
      <c r="E755" s="65"/>
      <c r="F755" s="65"/>
      <c r="G755" s="65"/>
      <c r="H755" s="65"/>
      <c r="I755" s="65"/>
      <c r="J755" s="65"/>
    </row>
    <row r="756" spans="1:10" ht="15">
      <c r="A756" s="65"/>
      <c r="B756" s="65"/>
      <c r="C756" s="65"/>
      <c r="D756" s="65"/>
      <c r="E756" s="65"/>
      <c r="F756" s="65"/>
      <c r="G756" s="65"/>
      <c r="H756" s="65"/>
      <c r="I756" s="65"/>
      <c r="J756" s="65"/>
    </row>
    <row r="757" spans="1:10" ht="15">
      <c r="A757" s="65"/>
      <c r="B757" s="65"/>
      <c r="C757" s="65"/>
      <c r="D757" s="65"/>
      <c r="E757" s="65"/>
      <c r="F757" s="65"/>
      <c r="G757" s="65"/>
      <c r="H757" s="65"/>
      <c r="I757" s="65"/>
      <c r="J757" s="65"/>
    </row>
    <row r="758" spans="1:10" ht="15">
      <c r="A758" s="65"/>
      <c r="B758" s="65"/>
      <c r="C758" s="65"/>
      <c r="D758" s="65"/>
      <c r="E758" s="65"/>
      <c r="F758" s="65"/>
      <c r="G758" s="65"/>
      <c r="H758" s="65"/>
      <c r="I758" s="65"/>
      <c r="J758" s="65"/>
    </row>
    <row r="759" spans="1:10" ht="15">
      <c r="A759" s="65"/>
      <c r="B759" s="65"/>
      <c r="C759" s="65"/>
      <c r="D759" s="65"/>
      <c r="E759" s="65"/>
      <c r="F759" s="65"/>
      <c r="G759" s="65"/>
      <c r="H759" s="65"/>
      <c r="I759" s="65"/>
      <c r="J759" s="65"/>
    </row>
    <row r="760" spans="1:10" ht="15">
      <c r="A760" s="65"/>
      <c r="B760" s="65"/>
      <c r="C760" s="65"/>
      <c r="D760" s="65"/>
      <c r="E760" s="65"/>
      <c r="F760" s="65"/>
      <c r="G760" s="65"/>
      <c r="H760" s="65"/>
      <c r="I760" s="65"/>
      <c r="J760" s="65"/>
    </row>
    <row r="761" spans="1:10" ht="15">
      <c r="A761" s="65"/>
      <c r="B761" s="65"/>
      <c r="C761" s="65"/>
      <c r="D761" s="65"/>
      <c r="E761" s="65"/>
      <c r="F761" s="65"/>
      <c r="G761" s="65"/>
      <c r="H761" s="65"/>
      <c r="I761" s="65"/>
      <c r="J761" s="65"/>
    </row>
    <row r="762" spans="1:10" ht="15">
      <c r="A762" s="65"/>
      <c r="B762" s="65"/>
      <c r="C762" s="65"/>
      <c r="D762" s="65"/>
      <c r="E762" s="65"/>
      <c r="F762" s="65"/>
      <c r="G762" s="65"/>
      <c r="H762" s="65"/>
      <c r="I762" s="65"/>
      <c r="J762" s="65"/>
    </row>
    <row r="763" spans="1:10" ht="15">
      <c r="A763" s="65"/>
      <c r="B763" s="65"/>
      <c r="C763" s="65"/>
      <c r="D763" s="65"/>
      <c r="E763" s="65"/>
      <c r="F763" s="65"/>
      <c r="G763" s="65"/>
      <c r="H763" s="65"/>
      <c r="I763" s="65"/>
      <c r="J763" s="65"/>
    </row>
    <row r="764" spans="1:10" ht="15">
      <c r="A764" s="65"/>
      <c r="B764" s="65"/>
      <c r="C764" s="65"/>
      <c r="D764" s="65"/>
      <c r="E764" s="65"/>
      <c r="F764" s="65"/>
      <c r="G764" s="65"/>
      <c r="H764" s="65"/>
      <c r="I764" s="65"/>
      <c r="J764" s="65"/>
    </row>
    <row r="765" spans="1:10" ht="15">
      <c r="A765" s="65"/>
      <c r="B765" s="65"/>
      <c r="C765" s="65"/>
      <c r="D765" s="65"/>
      <c r="E765" s="65"/>
      <c r="F765" s="65"/>
      <c r="G765" s="65"/>
      <c r="H765" s="65"/>
      <c r="I765" s="65"/>
      <c r="J765" s="65"/>
    </row>
    <row r="766" spans="1:10" ht="15">
      <c r="A766" s="65"/>
      <c r="B766" s="65"/>
      <c r="C766" s="65"/>
      <c r="D766" s="65"/>
      <c r="E766" s="65"/>
      <c r="F766" s="65"/>
      <c r="G766" s="65"/>
      <c r="H766" s="65"/>
      <c r="I766" s="65"/>
      <c r="J766" s="65"/>
    </row>
    <row r="767" spans="1:10" ht="15">
      <c r="A767" s="65"/>
      <c r="B767" s="65"/>
      <c r="C767" s="65"/>
      <c r="D767" s="65"/>
      <c r="E767" s="65"/>
      <c r="F767" s="65"/>
      <c r="G767" s="65"/>
      <c r="H767" s="65"/>
      <c r="I767" s="65"/>
      <c r="J767" s="65"/>
    </row>
    <row r="768" spans="1:10" ht="15">
      <c r="A768" s="65"/>
      <c r="B768" s="65"/>
      <c r="C768" s="65"/>
      <c r="D768" s="65"/>
      <c r="E768" s="65"/>
      <c r="F768" s="65"/>
      <c r="G768" s="65"/>
      <c r="H768" s="65"/>
      <c r="I768" s="65"/>
      <c r="J768" s="65"/>
    </row>
    <row r="769" spans="1:10" ht="15">
      <c r="A769" s="65"/>
      <c r="B769" s="65"/>
      <c r="C769" s="65"/>
      <c r="D769" s="65"/>
      <c r="E769" s="65"/>
      <c r="F769" s="65"/>
      <c r="G769" s="65"/>
      <c r="H769" s="65"/>
      <c r="I769" s="65"/>
      <c r="J769" s="65"/>
    </row>
    <row r="770" spans="1:10" ht="15">
      <c r="A770" s="65"/>
      <c r="B770" s="65"/>
      <c r="C770" s="65"/>
      <c r="D770" s="65"/>
      <c r="E770" s="65"/>
      <c r="F770" s="65"/>
      <c r="G770" s="65"/>
      <c r="H770" s="65"/>
      <c r="I770" s="65"/>
      <c r="J770" s="65"/>
    </row>
    <row r="771" spans="1:10" ht="15">
      <c r="A771" s="65"/>
      <c r="B771" s="65"/>
      <c r="C771" s="65"/>
      <c r="D771" s="65"/>
      <c r="E771" s="65"/>
      <c r="F771" s="65"/>
      <c r="G771" s="65"/>
      <c r="H771" s="65"/>
      <c r="I771" s="65"/>
      <c r="J771" s="65"/>
    </row>
    <row r="772" spans="1:10" ht="15">
      <c r="A772" s="65"/>
      <c r="B772" s="65"/>
      <c r="C772" s="65"/>
      <c r="D772" s="65"/>
      <c r="E772" s="65"/>
      <c r="F772" s="65"/>
      <c r="G772" s="65"/>
      <c r="H772" s="65"/>
      <c r="I772" s="65"/>
      <c r="J772" s="65"/>
    </row>
    <row r="773" spans="1:10" ht="15">
      <c r="A773" s="65"/>
      <c r="B773" s="65"/>
      <c r="C773" s="65"/>
      <c r="D773" s="65"/>
      <c r="E773" s="65"/>
      <c r="F773" s="65"/>
      <c r="G773" s="65"/>
      <c r="H773" s="65"/>
      <c r="I773" s="65"/>
      <c r="J773" s="65"/>
    </row>
    <row r="774" spans="1:10" ht="15">
      <c r="A774" s="65"/>
      <c r="B774" s="65"/>
      <c r="C774" s="65"/>
      <c r="D774" s="65"/>
      <c r="E774" s="65"/>
      <c r="F774" s="65"/>
      <c r="G774" s="65"/>
      <c r="H774" s="65"/>
      <c r="I774" s="65"/>
      <c r="J774" s="65"/>
    </row>
    <row r="775" spans="1:10" ht="15">
      <c r="A775" s="65"/>
      <c r="B775" s="65"/>
      <c r="C775" s="65"/>
      <c r="D775" s="65"/>
      <c r="E775" s="65"/>
      <c r="F775" s="65"/>
      <c r="G775" s="65"/>
      <c r="H775" s="65"/>
      <c r="I775" s="65"/>
      <c r="J775" s="65"/>
    </row>
    <row r="776" spans="1:10" ht="15">
      <c r="A776" s="65"/>
      <c r="B776" s="65"/>
      <c r="C776" s="65"/>
      <c r="D776" s="65"/>
      <c r="E776" s="65"/>
      <c r="F776" s="65"/>
      <c r="G776" s="65"/>
      <c r="H776" s="65"/>
      <c r="I776" s="65"/>
      <c r="J776" s="65"/>
    </row>
    <row r="777" spans="1:10" ht="15">
      <c r="A777" s="65"/>
      <c r="B777" s="65"/>
      <c r="C777" s="65"/>
      <c r="D777" s="65"/>
      <c r="E777" s="65"/>
      <c r="F777" s="65"/>
      <c r="G777" s="65"/>
      <c r="H777" s="65"/>
      <c r="I777" s="65"/>
      <c r="J777" s="65"/>
    </row>
    <row r="778" spans="1:10" ht="15">
      <c r="A778" s="65"/>
      <c r="B778" s="65"/>
      <c r="C778" s="65"/>
      <c r="D778" s="65"/>
      <c r="E778" s="65"/>
      <c r="F778" s="65"/>
      <c r="G778" s="65"/>
      <c r="H778" s="65"/>
      <c r="I778" s="65"/>
      <c r="J778" s="65"/>
    </row>
    <row r="779" spans="1:10" ht="15">
      <c r="A779" s="65"/>
      <c r="B779" s="65"/>
      <c r="C779" s="65"/>
      <c r="D779" s="65"/>
      <c r="E779" s="65"/>
      <c r="F779" s="65"/>
      <c r="G779" s="65"/>
      <c r="H779" s="65"/>
      <c r="I779" s="65"/>
      <c r="J779" s="65"/>
    </row>
    <row r="780" spans="1:10" ht="15">
      <c r="A780" s="65"/>
      <c r="B780" s="65"/>
      <c r="C780" s="65"/>
      <c r="D780" s="65"/>
      <c r="E780" s="65"/>
      <c r="F780" s="65"/>
      <c r="G780" s="65"/>
      <c r="H780" s="65"/>
      <c r="I780" s="65"/>
      <c r="J780" s="65"/>
    </row>
    <row r="781" spans="1:10" ht="15">
      <c r="A781" s="65"/>
      <c r="B781" s="65"/>
      <c r="C781" s="65"/>
      <c r="D781" s="65"/>
      <c r="E781" s="65"/>
      <c r="F781" s="65"/>
      <c r="G781" s="65"/>
      <c r="H781" s="65"/>
      <c r="I781" s="65"/>
      <c r="J781" s="65"/>
    </row>
    <row r="782" spans="1:10" ht="15">
      <c r="A782" s="65"/>
      <c r="B782" s="65"/>
      <c r="C782" s="65"/>
      <c r="D782" s="65"/>
      <c r="E782" s="65"/>
      <c r="F782" s="65"/>
      <c r="G782" s="65"/>
      <c r="H782" s="65"/>
      <c r="I782" s="65"/>
      <c r="J782" s="65"/>
    </row>
    <row r="783" spans="1:10" ht="15">
      <c r="A783" s="65"/>
      <c r="B783" s="65"/>
      <c r="C783" s="65"/>
      <c r="D783" s="65"/>
      <c r="E783" s="65"/>
      <c r="F783" s="65"/>
      <c r="G783" s="65"/>
      <c r="H783" s="65"/>
      <c r="I783" s="65"/>
      <c r="J783" s="65"/>
    </row>
    <row r="784" spans="1:10" ht="15">
      <c r="A784" s="65"/>
      <c r="B784" s="65"/>
      <c r="C784" s="65"/>
      <c r="D784" s="65"/>
      <c r="E784" s="65"/>
      <c r="F784" s="65"/>
      <c r="G784" s="65"/>
      <c r="H784" s="65"/>
      <c r="I784" s="65"/>
      <c r="J784" s="65"/>
    </row>
    <row r="785" spans="1:10" ht="15">
      <c r="A785" s="65"/>
      <c r="B785" s="65"/>
      <c r="C785" s="65"/>
      <c r="D785" s="65"/>
      <c r="E785" s="65"/>
      <c r="F785" s="65"/>
      <c r="G785" s="65"/>
      <c r="H785" s="65"/>
      <c r="I785" s="65"/>
      <c r="J785" s="65"/>
    </row>
    <row r="786" spans="1:10" ht="15">
      <c r="A786" s="65"/>
      <c r="B786" s="65"/>
      <c r="C786" s="65"/>
      <c r="D786" s="65"/>
      <c r="E786" s="65"/>
      <c r="F786" s="65"/>
      <c r="G786" s="65"/>
      <c r="H786" s="65"/>
      <c r="I786" s="65"/>
      <c r="J786" s="65"/>
    </row>
    <row r="787" spans="1:10" ht="15">
      <c r="A787" s="65"/>
      <c r="B787" s="65"/>
      <c r="C787" s="65"/>
      <c r="D787" s="65"/>
      <c r="E787" s="65"/>
      <c r="F787" s="65"/>
      <c r="G787" s="65"/>
      <c r="H787" s="65"/>
      <c r="I787" s="65"/>
      <c r="J787" s="65"/>
    </row>
    <row r="788" spans="1:10" ht="15">
      <c r="A788" s="65"/>
      <c r="B788" s="65"/>
      <c r="C788" s="65"/>
      <c r="D788" s="65"/>
      <c r="E788" s="65"/>
      <c r="F788" s="65"/>
      <c r="G788" s="65"/>
      <c r="H788" s="65"/>
      <c r="I788" s="65"/>
      <c r="J788" s="65"/>
    </row>
    <row r="789" spans="1:10" ht="15">
      <c r="A789" s="65"/>
      <c r="B789" s="65"/>
      <c r="C789" s="65"/>
      <c r="D789" s="65"/>
      <c r="E789" s="65"/>
      <c r="F789" s="65"/>
      <c r="G789" s="65"/>
      <c r="H789" s="65"/>
      <c r="I789" s="65"/>
      <c r="J789" s="65"/>
    </row>
    <row r="790" spans="1:10" ht="15">
      <c r="A790" s="65"/>
      <c r="B790" s="65"/>
      <c r="C790" s="65"/>
      <c r="D790" s="65"/>
      <c r="E790" s="65"/>
      <c r="F790" s="65"/>
      <c r="G790" s="65"/>
      <c r="H790" s="65"/>
      <c r="I790" s="65"/>
      <c r="J790" s="65"/>
    </row>
  </sheetData>
  <sheetProtection password="8CA5" sheet="1" objects="1" scenarios="1"/>
  <mergeCells count="52">
    <mergeCell ref="G9:H9"/>
    <mergeCell ref="G11:H11"/>
    <mergeCell ref="G13:H13"/>
    <mergeCell ref="G15:H15"/>
    <mergeCell ref="G25:H25"/>
    <mergeCell ref="G27:H27"/>
    <mergeCell ref="G29:H29"/>
    <mergeCell ref="G31:H31"/>
    <mergeCell ref="G17:H17"/>
    <mergeCell ref="G19:H19"/>
    <mergeCell ref="G21:H21"/>
    <mergeCell ref="G23:H23"/>
    <mergeCell ref="G41:H41"/>
    <mergeCell ref="G43:H43"/>
    <mergeCell ref="G45:H45"/>
    <mergeCell ref="G47:H47"/>
    <mergeCell ref="G33:H33"/>
    <mergeCell ref="G35:H35"/>
    <mergeCell ref="G37:H37"/>
    <mergeCell ref="G39:H39"/>
    <mergeCell ref="G57:H57"/>
    <mergeCell ref="G59:H59"/>
    <mergeCell ref="G70:H70"/>
    <mergeCell ref="G72:H72"/>
    <mergeCell ref="G49:H49"/>
    <mergeCell ref="G51:H51"/>
    <mergeCell ref="G53:H53"/>
    <mergeCell ref="G55:H55"/>
    <mergeCell ref="G82:H82"/>
    <mergeCell ref="G84:H84"/>
    <mergeCell ref="G86:H86"/>
    <mergeCell ref="G88:H88"/>
    <mergeCell ref="G74:H74"/>
    <mergeCell ref="G76:H76"/>
    <mergeCell ref="G78:H78"/>
    <mergeCell ref="G80:H80"/>
    <mergeCell ref="G98:H98"/>
    <mergeCell ref="G100:H100"/>
    <mergeCell ref="G102:H102"/>
    <mergeCell ref="G90:H90"/>
    <mergeCell ref="G92:H92"/>
    <mergeCell ref="G94:H94"/>
    <mergeCell ref="G96:H96"/>
    <mergeCell ref="G120:H120"/>
    <mergeCell ref="G112:H112"/>
    <mergeCell ref="G114:H114"/>
    <mergeCell ref="G116:H116"/>
    <mergeCell ref="G118:H118"/>
    <mergeCell ref="G104:H104"/>
    <mergeCell ref="G106:H106"/>
    <mergeCell ref="G108:H108"/>
    <mergeCell ref="G110:H110"/>
  </mergeCells>
  <printOptions horizontalCentered="1"/>
  <pageMargins left="0.5" right="0.25" top="1.25" bottom="0.25" header="0.5" footer="0.25"/>
  <pageSetup fitToHeight="32" horizontalDpi="600" verticalDpi="600" orientation="portrait" scale="70" r:id="rId1"/>
  <headerFooter alignWithMargins="0">
    <oddHeader>&amp;R&amp;"Arial,Bold"&amp;11WORKSHEET D-2
ADJUSTMENTS AND RECLASSIFICATIONS  (Transfer to appropriate Worksheets)
</oddHeader>
    <oddFooter xml:space="preserve">&amp;L&amp;F
&amp;A&amp;C
&amp;R&amp;D
    </oddFooter>
  </headerFooter>
  <rowBreaks count="1" manualBreakCount="1">
    <brk id="6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/>
  <dimension ref="A2:AT810"/>
  <sheetViews>
    <sheetView showGridLines="0" zoomScale="75" zoomScaleNormal="75" zoomScalePageLayoutView="0" workbookViewId="0" topLeftCell="A1">
      <selection activeCell="A1" sqref="A1"/>
    </sheetView>
  </sheetViews>
  <sheetFormatPr defaultColWidth="7.8515625" defaultRowHeight="12.75"/>
  <cols>
    <col min="1" max="1" width="5.8515625" style="28" customWidth="1"/>
    <col min="2" max="2" width="8.7109375" style="28" customWidth="1"/>
    <col min="3" max="3" width="39.7109375" style="28" customWidth="1"/>
    <col min="4" max="4" width="14.00390625" style="28" customWidth="1"/>
    <col min="5" max="5" width="29.7109375" style="28" customWidth="1"/>
    <col min="6" max="6" width="20.421875" style="28" customWidth="1"/>
    <col min="7" max="7" width="20.8515625" style="28" customWidth="1"/>
    <col min="8" max="16384" width="7.8515625" style="28" customWidth="1"/>
  </cols>
  <sheetData>
    <row r="2" spans="3:7" ht="13.5" customHeight="1">
      <c r="C2" s="93" t="s">
        <v>40</v>
      </c>
      <c r="D2" s="307">
        <f>IF(+[0]!ProviderName&lt;&gt;0,+[0]!ProviderName,0)</f>
        <v>0</v>
      </c>
      <c r="E2" s="151"/>
      <c r="F2" s="175" t="s">
        <v>45</v>
      </c>
      <c r="G2" s="296">
        <f>IF(Begindate&lt;&gt;0,(Begindate),0)</f>
        <v>0</v>
      </c>
    </row>
    <row r="3" spans="3:7" ht="13.5" customHeight="1">
      <c r="C3" s="29"/>
      <c r="D3" s="63"/>
      <c r="F3" s="151"/>
      <c r="G3" s="91"/>
    </row>
    <row r="4" spans="3:7" ht="13.5" customHeight="1">
      <c r="C4" s="93" t="s">
        <v>819</v>
      </c>
      <c r="D4" s="188">
        <f>IF(+Instruct!C15&lt;&gt;0,+Instruct!C15,0)</f>
        <v>0</v>
      </c>
      <c r="E4" s="151"/>
      <c r="F4" s="175" t="s">
        <v>47</v>
      </c>
      <c r="G4" s="296">
        <f>IF(Enddate&lt;&gt;0,(Enddate),0)</f>
        <v>0</v>
      </c>
    </row>
    <row r="5" spans="4:5" ht="13.5" customHeight="1">
      <c r="D5" s="62"/>
      <c r="E5" s="64"/>
    </row>
    <row r="6" spans="1:2" s="122" customFormat="1" ht="15.75">
      <c r="A6" s="121" t="s">
        <v>552</v>
      </c>
      <c r="B6" s="121" t="s">
        <v>553</v>
      </c>
    </row>
    <row r="7" spans="1:2" s="122" customFormat="1" ht="15.75">
      <c r="A7" s="121"/>
      <c r="B7" s="121" t="s">
        <v>554</v>
      </c>
    </row>
    <row r="9" spans="2:3" ht="14.25">
      <c r="B9" s="28" t="s">
        <v>393</v>
      </c>
      <c r="C9" s="23"/>
    </row>
    <row r="11" spans="2:3" ht="14.25">
      <c r="B11" s="28" t="s">
        <v>394</v>
      </c>
      <c r="C11" s="23"/>
    </row>
    <row r="13" spans="1:12" s="122" customFormat="1" ht="15.75">
      <c r="A13" s="123" t="s">
        <v>395</v>
      </c>
      <c r="B13" s="124" t="s">
        <v>396</v>
      </c>
      <c r="C13" s="125"/>
      <c r="D13" s="125"/>
      <c r="E13" s="125"/>
      <c r="F13" s="125"/>
      <c r="H13" s="125"/>
      <c r="I13" s="125"/>
      <c r="J13" s="125"/>
      <c r="L13" s="125"/>
    </row>
    <row r="14" spans="1:6" ht="14.25">
      <c r="A14" s="109"/>
      <c r="B14" s="28" t="s">
        <v>397</v>
      </c>
      <c r="C14" s="49"/>
      <c r="E14" s="110"/>
      <c r="F14" s="30"/>
    </row>
    <row r="15" spans="1:7" ht="14.25">
      <c r="A15" s="109"/>
      <c r="B15" s="111"/>
      <c r="C15" s="68"/>
      <c r="D15" s="69"/>
      <c r="E15" s="111"/>
      <c r="F15" s="112" t="s">
        <v>398</v>
      </c>
      <c r="G15" s="101" t="s">
        <v>242</v>
      </c>
    </row>
    <row r="16" spans="1:7" ht="14.25">
      <c r="A16" s="109"/>
      <c r="B16" s="113" t="s">
        <v>399</v>
      </c>
      <c r="C16" s="114" t="s">
        <v>400</v>
      </c>
      <c r="D16" s="115"/>
      <c r="E16" s="102" t="s">
        <v>401</v>
      </c>
      <c r="F16" s="116" t="s">
        <v>402</v>
      </c>
      <c r="G16" s="102" t="s">
        <v>706</v>
      </c>
    </row>
    <row r="17" spans="1:7" ht="14.25">
      <c r="A17" s="109"/>
      <c r="B17" s="117" t="s">
        <v>403</v>
      </c>
      <c r="C17" s="118" t="s">
        <v>404</v>
      </c>
      <c r="D17" s="119"/>
      <c r="E17" s="117" t="s">
        <v>405</v>
      </c>
      <c r="F17" s="117" t="s">
        <v>406</v>
      </c>
      <c r="G17" s="117" t="s">
        <v>407</v>
      </c>
    </row>
    <row r="18" spans="1:7" ht="28.5" customHeight="1">
      <c r="A18" s="109" t="s">
        <v>50</v>
      </c>
      <c r="B18" s="157"/>
      <c r="C18" s="561"/>
      <c r="D18" s="562"/>
      <c r="E18" s="419">
        <v>0</v>
      </c>
      <c r="F18" s="420">
        <v>0</v>
      </c>
      <c r="G18" s="421">
        <f aca="true" t="shared" si="0" ref="G18:G23">+F18-E18</f>
        <v>0</v>
      </c>
    </row>
    <row r="19" spans="1:7" ht="28.5" customHeight="1">
      <c r="A19" s="109" t="s">
        <v>52</v>
      </c>
      <c r="B19" s="157"/>
      <c r="C19" s="559"/>
      <c r="D19" s="560"/>
      <c r="E19" s="419">
        <v>0</v>
      </c>
      <c r="F19" s="420">
        <v>0</v>
      </c>
      <c r="G19" s="422">
        <f t="shared" si="0"/>
        <v>0</v>
      </c>
    </row>
    <row r="20" spans="1:7" ht="28.5" customHeight="1">
      <c r="A20" s="109" t="s">
        <v>54</v>
      </c>
      <c r="B20" s="157"/>
      <c r="C20" s="559"/>
      <c r="D20" s="560"/>
      <c r="E20" s="419">
        <v>0</v>
      </c>
      <c r="F20" s="420">
        <v>0</v>
      </c>
      <c r="G20" s="422">
        <f t="shared" si="0"/>
        <v>0</v>
      </c>
    </row>
    <row r="21" spans="1:7" ht="28.5" customHeight="1">
      <c r="A21" s="109" t="s">
        <v>56</v>
      </c>
      <c r="B21" s="157"/>
      <c r="C21" s="559"/>
      <c r="D21" s="560"/>
      <c r="E21" s="419">
        <v>0</v>
      </c>
      <c r="F21" s="420">
        <v>0</v>
      </c>
      <c r="G21" s="422">
        <f t="shared" si="0"/>
        <v>0</v>
      </c>
    </row>
    <row r="22" spans="1:7" ht="28.5" customHeight="1">
      <c r="A22" s="109" t="s">
        <v>58</v>
      </c>
      <c r="B22" s="157"/>
      <c r="C22" s="559"/>
      <c r="D22" s="560"/>
      <c r="E22" s="419">
        <v>0</v>
      </c>
      <c r="F22" s="420">
        <v>0</v>
      </c>
      <c r="G22" s="422">
        <f t="shared" si="0"/>
        <v>0</v>
      </c>
    </row>
    <row r="23" spans="1:7" ht="28.5" customHeight="1">
      <c r="A23" s="109" t="s">
        <v>60</v>
      </c>
      <c r="B23" s="157"/>
      <c r="C23" s="559"/>
      <c r="D23" s="560"/>
      <c r="E23" s="419">
        <v>0</v>
      </c>
      <c r="F23" s="420">
        <v>0</v>
      </c>
      <c r="G23" s="422">
        <f t="shared" si="0"/>
        <v>0</v>
      </c>
    </row>
    <row r="24" spans="1:46" s="95" customFormat="1" ht="15">
      <c r="A24" s="44"/>
      <c r="B24" s="43"/>
      <c r="C24" s="94"/>
      <c r="D24" s="94"/>
      <c r="E24" s="94"/>
      <c r="H24" s="28"/>
      <c r="I24" s="28"/>
      <c r="J24" s="28"/>
      <c r="K24" s="28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</row>
    <row r="25" spans="1:2" s="122" customFormat="1" ht="15.75">
      <c r="A25" s="126" t="s">
        <v>408</v>
      </c>
      <c r="B25" s="121" t="s">
        <v>409</v>
      </c>
    </row>
    <row r="26" spans="1:7" ht="14.25">
      <c r="A26" s="77"/>
      <c r="E26" s="98" t="s">
        <v>410</v>
      </c>
      <c r="F26" s="99"/>
      <c r="G26" s="100"/>
    </row>
    <row r="27" spans="1:7" ht="14.25">
      <c r="A27" s="77"/>
      <c r="B27" s="101"/>
      <c r="C27" s="101"/>
      <c r="D27" s="101" t="s">
        <v>411</v>
      </c>
      <c r="E27" s="102"/>
      <c r="F27" s="102" t="s">
        <v>411</v>
      </c>
      <c r="G27" s="102"/>
    </row>
    <row r="28" spans="1:7" ht="15">
      <c r="A28" s="77"/>
      <c r="B28" s="120" t="s">
        <v>412</v>
      </c>
      <c r="C28" s="102"/>
      <c r="D28" s="102" t="s">
        <v>413</v>
      </c>
      <c r="E28" s="102"/>
      <c r="F28" s="102" t="s">
        <v>414</v>
      </c>
      <c r="G28" s="102" t="s">
        <v>415</v>
      </c>
    </row>
    <row r="29" spans="1:7" ht="15" thickBot="1">
      <c r="A29" s="77"/>
      <c r="B29" s="103" t="s">
        <v>416</v>
      </c>
      <c r="C29" s="103" t="s">
        <v>417</v>
      </c>
      <c r="D29" s="103" t="s">
        <v>418</v>
      </c>
      <c r="E29" s="103" t="s">
        <v>417</v>
      </c>
      <c r="F29" s="103" t="s">
        <v>413</v>
      </c>
      <c r="G29" s="103" t="s">
        <v>419</v>
      </c>
    </row>
    <row r="30" spans="1:7" ht="14.25">
      <c r="A30" s="109"/>
      <c r="B30" s="117" t="s">
        <v>403</v>
      </c>
      <c r="C30" s="117" t="s">
        <v>404</v>
      </c>
      <c r="D30" s="117" t="s">
        <v>405</v>
      </c>
      <c r="E30" s="117" t="s">
        <v>406</v>
      </c>
      <c r="F30" s="117" t="s">
        <v>407</v>
      </c>
      <c r="G30" s="117" t="s">
        <v>420</v>
      </c>
    </row>
    <row r="31" spans="1:7" ht="28.5" customHeight="1">
      <c r="A31" s="77" t="s">
        <v>50</v>
      </c>
      <c r="B31" s="42"/>
      <c r="C31" s="417"/>
      <c r="D31" s="310"/>
      <c r="E31" s="289"/>
      <c r="F31" s="311"/>
      <c r="G31" s="417"/>
    </row>
    <row r="32" spans="1:7" s="63" customFormat="1" ht="28.5" customHeight="1">
      <c r="A32" s="77" t="s">
        <v>52</v>
      </c>
      <c r="B32" s="157"/>
      <c r="C32" s="417"/>
      <c r="D32" s="310"/>
      <c r="E32" s="289"/>
      <c r="F32" s="311"/>
      <c r="G32" s="417"/>
    </row>
    <row r="33" spans="1:7" s="63" customFormat="1" ht="28.5" customHeight="1">
      <c r="A33" s="77" t="s">
        <v>54</v>
      </c>
      <c r="B33" s="157"/>
      <c r="C33" s="417"/>
      <c r="D33" s="310"/>
      <c r="E33" s="289"/>
      <c r="F33" s="311"/>
      <c r="G33" s="417"/>
    </row>
    <row r="34" spans="1:7" s="63" customFormat="1" ht="28.5" customHeight="1">
      <c r="A34" s="77" t="s">
        <v>56</v>
      </c>
      <c r="B34" s="157"/>
      <c r="C34" s="417"/>
      <c r="D34" s="310"/>
      <c r="E34" s="289"/>
      <c r="F34" s="311"/>
      <c r="G34" s="417"/>
    </row>
    <row r="35" spans="1:7" s="63" customFormat="1" ht="28.5" customHeight="1">
      <c r="A35" s="77" t="s">
        <v>58</v>
      </c>
      <c r="B35" s="157"/>
      <c r="C35" s="417"/>
      <c r="D35" s="310"/>
      <c r="E35" s="289"/>
      <c r="F35" s="311"/>
      <c r="G35" s="418"/>
    </row>
    <row r="36" spans="1:7" ht="14.25">
      <c r="A36" s="77"/>
      <c r="B36" s="75"/>
      <c r="C36" s="75"/>
      <c r="D36" s="75"/>
      <c r="E36" s="75"/>
      <c r="F36" s="75"/>
      <c r="G36" s="75"/>
    </row>
    <row r="37" ht="15">
      <c r="B37" s="28" t="s">
        <v>557</v>
      </c>
    </row>
    <row r="38" ht="14.25">
      <c r="A38" s="75"/>
    </row>
    <row r="39" spans="1:2" ht="14.25">
      <c r="A39" s="75" t="s">
        <v>558</v>
      </c>
      <c r="B39" s="28" t="s">
        <v>559</v>
      </c>
    </row>
    <row r="40" spans="1:2" ht="14.25">
      <c r="A40" s="75" t="s">
        <v>395</v>
      </c>
      <c r="B40" s="28" t="s">
        <v>560</v>
      </c>
    </row>
    <row r="41" spans="1:2" ht="14.25">
      <c r="A41" s="75" t="s">
        <v>561</v>
      </c>
      <c r="B41" s="28" t="s">
        <v>562</v>
      </c>
    </row>
    <row r="42" spans="1:2" ht="14.25">
      <c r="A42" s="75" t="s">
        <v>563</v>
      </c>
      <c r="B42" s="28" t="s">
        <v>564</v>
      </c>
    </row>
    <row r="43" spans="1:2" ht="14.25">
      <c r="A43" s="75"/>
      <c r="B43" s="28" t="s">
        <v>565</v>
      </c>
    </row>
    <row r="44" spans="1:2" ht="14.25">
      <c r="A44" s="75" t="s">
        <v>566</v>
      </c>
      <c r="B44" s="28" t="s">
        <v>567</v>
      </c>
    </row>
    <row r="45" spans="1:2" ht="14.25">
      <c r="A45" s="75" t="s">
        <v>568</v>
      </c>
      <c r="B45" s="28" t="s">
        <v>569</v>
      </c>
    </row>
    <row r="46" spans="1:2" ht="14.25">
      <c r="A46" s="75"/>
      <c r="B46" s="28" t="s">
        <v>570</v>
      </c>
    </row>
    <row r="47" spans="1:7" ht="14.25">
      <c r="A47" s="75" t="s">
        <v>571</v>
      </c>
      <c r="B47" s="28" t="s">
        <v>572</v>
      </c>
      <c r="D47" s="557"/>
      <c r="E47" s="557"/>
      <c r="F47" s="557"/>
      <c r="G47" s="557"/>
    </row>
    <row r="48" spans="2:7" ht="14.25">
      <c r="B48" s="558"/>
      <c r="C48" s="558"/>
      <c r="D48" s="558"/>
      <c r="E48" s="558"/>
      <c r="F48" s="558"/>
      <c r="G48" s="558"/>
    </row>
    <row r="49" spans="2:7" ht="15" thickBot="1">
      <c r="B49" s="104"/>
      <c r="C49" s="104"/>
      <c r="D49" s="104"/>
      <c r="E49" s="104"/>
      <c r="F49" s="104"/>
      <c r="G49" s="104"/>
    </row>
    <row r="52" spans="2:7" ht="14.25">
      <c r="B52" s="28" t="s">
        <v>573</v>
      </c>
      <c r="E52" s="553"/>
      <c r="F52" s="553"/>
      <c r="G52" s="553"/>
    </row>
    <row r="53" ht="14.25">
      <c r="E53" s="30"/>
    </row>
    <row r="54" spans="5:7" ht="14.25">
      <c r="E54" s="553"/>
      <c r="F54" s="553"/>
      <c r="G54" s="553"/>
    </row>
    <row r="55" ht="14.25">
      <c r="E55" s="30"/>
    </row>
    <row r="56" spans="5:7" ht="14.25">
      <c r="E56" s="553"/>
      <c r="F56" s="553"/>
      <c r="G56" s="553"/>
    </row>
    <row r="57" ht="14.25">
      <c r="E57" s="303"/>
    </row>
    <row r="492" spans="1:7" ht="15">
      <c r="A492" s="65"/>
      <c r="B492" s="65"/>
      <c r="C492" s="65"/>
      <c r="D492" s="65"/>
      <c r="E492" s="65"/>
      <c r="F492" s="65"/>
      <c r="G492" s="65"/>
    </row>
    <row r="493" spans="1:7" ht="15">
      <c r="A493" s="65"/>
      <c r="B493" s="65"/>
      <c r="C493" s="65"/>
      <c r="D493" s="65"/>
      <c r="E493" s="65"/>
      <c r="F493" s="65"/>
      <c r="G493" s="65"/>
    </row>
    <row r="494" spans="1:7" ht="15">
      <c r="A494" s="65"/>
      <c r="B494" s="65"/>
      <c r="C494" s="65"/>
      <c r="D494" s="65"/>
      <c r="E494" s="65"/>
      <c r="F494" s="65"/>
      <c r="G494" s="65"/>
    </row>
    <row r="495" spans="1:7" ht="15">
      <c r="A495" s="65"/>
      <c r="B495" s="65"/>
      <c r="C495" s="65"/>
      <c r="D495" s="65"/>
      <c r="E495" s="65"/>
      <c r="F495" s="65"/>
      <c r="G495" s="65"/>
    </row>
    <row r="496" spans="1:7" ht="15">
      <c r="A496" s="65"/>
      <c r="B496" s="65"/>
      <c r="C496" s="65"/>
      <c r="D496" s="65"/>
      <c r="E496" s="65"/>
      <c r="F496" s="65"/>
      <c r="G496" s="65"/>
    </row>
    <row r="497" spans="1:7" ht="15">
      <c r="A497" s="65"/>
      <c r="B497" s="65"/>
      <c r="C497" s="65"/>
      <c r="D497" s="65"/>
      <c r="E497" s="65"/>
      <c r="F497" s="65"/>
      <c r="G497" s="65"/>
    </row>
    <row r="498" spans="1:7" ht="15">
      <c r="A498" s="65"/>
      <c r="B498" s="65"/>
      <c r="C498" s="65"/>
      <c r="D498" s="65"/>
      <c r="E498" s="65"/>
      <c r="F498" s="65"/>
      <c r="G498" s="65"/>
    </row>
    <row r="499" spans="1:7" ht="15">
      <c r="A499" s="65"/>
      <c r="B499" s="65"/>
      <c r="C499" s="65"/>
      <c r="D499" s="65"/>
      <c r="E499" s="65"/>
      <c r="F499" s="65"/>
      <c r="G499" s="65"/>
    </row>
    <row r="500" spans="1:7" ht="15">
      <c r="A500" s="65"/>
      <c r="B500" s="65"/>
      <c r="C500" s="65"/>
      <c r="D500" s="65"/>
      <c r="E500" s="65"/>
      <c r="F500" s="65"/>
      <c r="G500" s="65"/>
    </row>
    <row r="501" spans="1:7" ht="15">
      <c r="A501" s="65"/>
      <c r="B501" s="65"/>
      <c r="C501" s="65"/>
      <c r="D501" s="65"/>
      <c r="E501" s="65"/>
      <c r="F501" s="65"/>
      <c r="G501" s="65"/>
    </row>
    <row r="502" spans="1:7" ht="15">
      <c r="A502" s="65"/>
      <c r="B502" s="65"/>
      <c r="C502" s="65"/>
      <c r="D502" s="65"/>
      <c r="E502" s="65"/>
      <c r="F502" s="65"/>
      <c r="G502" s="65"/>
    </row>
    <row r="503" spans="1:7" ht="15">
      <c r="A503" s="65"/>
      <c r="B503" s="65"/>
      <c r="C503" s="65"/>
      <c r="D503" s="65"/>
      <c r="E503" s="65"/>
      <c r="F503" s="65"/>
      <c r="G503" s="65"/>
    </row>
    <row r="504" spans="1:7" ht="15">
      <c r="A504" s="65"/>
      <c r="B504" s="65"/>
      <c r="C504" s="65"/>
      <c r="D504" s="65"/>
      <c r="E504" s="65"/>
      <c r="F504" s="65"/>
      <c r="G504" s="65"/>
    </row>
    <row r="505" spans="1:7" ht="15">
      <c r="A505" s="65"/>
      <c r="B505" s="65"/>
      <c r="C505" s="65"/>
      <c r="D505" s="65"/>
      <c r="E505" s="65"/>
      <c r="F505" s="65"/>
      <c r="G505" s="65"/>
    </row>
    <row r="506" spans="1:7" ht="15">
      <c r="A506" s="65"/>
      <c r="B506" s="65"/>
      <c r="C506" s="65"/>
      <c r="D506" s="65"/>
      <c r="E506" s="65"/>
      <c r="F506" s="65"/>
      <c r="G506" s="65"/>
    </row>
    <row r="507" spans="1:7" ht="15">
      <c r="A507" s="65"/>
      <c r="B507" s="65"/>
      <c r="C507" s="65"/>
      <c r="D507" s="65"/>
      <c r="E507" s="65"/>
      <c r="F507" s="65"/>
      <c r="G507" s="65"/>
    </row>
    <row r="508" spans="1:7" ht="15">
      <c r="A508" s="65"/>
      <c r="B508" s="65"/>
      <c r="C508" s="65"/>
      <c r="D508" s="65"/>
      <c r="E508" s="65"/>
      <c r="F508" s="65"/>
      <c r="G508" s="65"/>
    </row>
    <row r="509" spans="1:7" ht="15">
      <c r="A509" s="65"/>
      <c r="B509" s="65"/>
      <c r="C509" s="65"/>
      <c r="D509" s="65"/>
      <c r="E509" s="65"/>
      <c r="F509" s="65"/>
      <c r="G509" s="65"/>
    </row>
    <row r="510" spans="1:7" ht="15">
      <c r="A510" s="65"/>
      <c r="B510" s="65"/>
      <c r="C510" s="65"/>
      <c r="D510" s="65"/>
      <c r="E510" s="65"/>
      <c r="F510" s="65"/>
      <c r="G510" s="65"/>
    </row>
    <row r="511" spans="1:7" ht="15">
      <c r="A511" s="65"/>
      <c r="B511" s="65"/>
      <c r="C511" s="65"/>
      <c r="D511" s="65"/>
      <c r="E511" s="65"/>
      <c r="F511" s="65"/>
      <c r="G511" s="65"/>
    </row>
    <row r="512" spans="1:7" ht="15">
      <c r="A512" s="65"/>
      <c r="B512" s="65"/>
      <c r="C512" s="65"/>
      <c r="D512" s="65"/>
      <c r="E512" s="65"/>
      <c r="F512" s="65"/>
      <c r="G512" s="65"/>
    </row>
    <row r="513" spans="1:7" ht="15">
      <c r="A513" s="65"/>
      <c r="B513" s="65"/>
      <c r="C513" s="65"/>
      <c r="D513" s="65"/>
      <c r="E513" s="65"/>
      <c r="F513" s="65"/>
      <c r="G513" s="65"/>
    </row>
    <row r="514" spans="1:7" ht="15">
      <c r="A514" s="65"/>
      <c r="B514" s="65"/>
      <c r="C514" s="65"/>
      <c r="D514" s="65"/>
      <c r="E514" s="65"/>
      <c r="F514" s="65"/>
      <c r="G514" s="65"/>
    </row>
    <row r="515" spans="1:7" ht="15">
      <c r="A515" s="65"/>
      <c r="B515" s="65"/>
      <c r="C515" s="65"/>
      <c r="D515" s="65"/>
      <c r="E515" s="65"/>
      <c r="F515" s="65"/>
      <c r="G515" s="65"/>
    </row>
    <row r="516" spans="1:7" ht="15">
      <c r="A516" s="65"/>
      <c r="B516" s="65"/>
      <c r="C516" s="65"/>
      <c r="D516" s="65"/>
      <c r="E516" s="65"/>
      <c r="F516" s="65"/>
      <c r="G516" s="65"/>
    </row>
    <row r="517" spans="1:7" ht="15">
      <c r="A517" s="65"/>
      <c r="B517" s="65"/>
      <c r="C517" s="65"/>
      <c r="D517" s="65"/>
      <c r="E517" s="65"/>
      <c r="F517" s="65"/>
      <c r="G517" s="65"/>
    </row>
    <row r="518" spans="1:7" ht="15">
      <c r="A518" s="65"/>
      <c r="B518" s="65"/>
      <c r="C518" s="65"/>
      <c r="D518" s="65"/>
      <c r="E518" s="65"/>
      <c r="F518" s="65"/>
      <c r="G518" s="65"/>
    </row>
    <row r="519" spans="1:7" ht="15">
      <c r="A519" s="65"/>
      <c r="B519" s="65"/>
      <c r="C519" s="65"/>
      <c r="D519" s="65"/>
      <c r="E519" s="65"/>
      <c r="F519" s="65"/>
      <c r="G519" s="65"/>
    </row>
    <row r="520" spans="1:7" ht="15">
      <c r="A520" s="65"/>
      <c r="B520" s="65"/>
      <c r="C520" s="65"/>
      <c r="D520" s="65"/>
      <c r="E520" s="65"/>
      <c r="F520" s="65"/>
      <c r="G520" s="65"/>
    </row>
    <row r="521" spans="1:7" ht="15">
      <c r="A521" s="65"/>
      <c r="B521" s="65"/>
      <c r="C521" s="65"/>
      <c r="D521" s="65"/>
      <c r="E521" s="65"/>
      <c r="F521" s="65"/>
      <c r="G521" s="65"/>
    </row>
    <row r="522" spans="1:7" ht="15">
      <c r="A522" s="65"/>
      <c r="B522" s="65"/>
      <c r="C522" s="65"/>
      <c r="D522" s="65"/>
      <c r="E522" s="65"/>
      <c r="F522" s="65"/>
      <c r="G522" s="65"/>
    </row>
    <row r="523" spans="1:7" ht="15">
      <c r="A523" s="65"/>
      <c r="B523" s="65"/>
      <c r="C523" s="65"/>
      <c r="D523" s="65"/>
      <c r="E523" s="65"/>
      <c r="F523" s="65"/>
      <c r="G523" s="65"/>
    </row>
    <row r="524" spans="1:7" ht="15">
      <c r="A524" s="65"/>
      <c r="B524" s="65"/>
      <c r="C524" s="65"/>
      <c r="D524" s="65"/>
      <c r="E524" s="65"/>
      <c r="F524" s="65"/>
      <c r="G524" s="65"/>
    </row>
    <row r="525" spans="1:7" ht="15">
      <c r="A525" s="65"/>
      <c r="B525" s="65"/>
      <c r="C525" s="65"/>
      <c r="D525" s="65"/>
      <c r="E525" s="65"/>
      <c r="F525" s="65"/>
      <c r="G525" s="65"/>
    </row>
    <row r="526" spans="1:7" ht="15">
      <c r="A526" s="65"/>
      <c r="B526" s="65"/>
      <c r="C526" s="65"/>
      <c r="D526" s="65"/>
      <c r="E526" s="65"/>
      <c r="F526" s="65"/>
      <c r="G526" s="65"/>
    </row>
    <row r="527" spans="1:7" ht="15">
      <c r="A527" s="65"/>
      <c r="B527" s="65"/>
      <c r="C527" s="65"/>
      <c r="D527" s="65"/>
      <c r="E527" s="65"/>
      <c r="F527" s="65"/>
      <c r="G527" s="65"/>
    </row>
    <row r="528" spans="1:7" ht="15">
      <c r="A528" s="65"/>
      <c r="B528" s="65"/>
      <c r="C528" s="65"/>
      <c r="D528" s="65"/>
      <c r="E528" s="65"/>
      <c r="F528" s="65"/>
      <c r="G528" s="65"/>
    </row>
    <row r="529" spans="1:7" ht="15">
      <c r="A529" s="65"/>
      <c r="B529" s="65"/>
      <c r="C529" s="65"/>
      <c r="D529" s="65"/>
      <c r="E529" s="65"/>
      <c r="F529" s="65"/>
      <c r="G529" s="65"/>
    </row>
    <row r="530" spans="1:7" ht="15">
      <c r="A530" s="65"/>
      <c r="B530" s="65"/>
      <c r="C530" s="65"/>
      <c r="D530" s="65"/>
      <c r="E530" s="65"/>
      <c r="F530" s="65"/>
      <c r="G530" s="65"/>
    </row>
    <row r="531" spans="1:7" ht="15">
      <c r="A531" s="65"/>
      <c r="B531" s="65"/>
      <c r="C531" s="65"/>
      <c r="D531" s="65"/>
      <c r="E531" s="65"/>
      <c r="F531" s="65"/>
      <c r="G531" s="65"/>
    </row>
    <row r="532" spans="1:7" ht="15">
      <c r="A532" s="65"/>
      <c r="B532" s="65"/>
      <c r="C532" s="65"/>
      <c r="D532" s="65"/>
      <c r="E532" s="65"/>
      <c r="F532" s="65"/>
      <c r="G532" s="65"/>
    </row>
    <row r="533" spans="1:7" ht="15">
      <c r="A533" s="65"/>
      <c r="B533" s="65"/>
      <c r="C533" s="65"/>
      <c r="D533" s="65"/>
      <c r="E533" s="65"/>
      <c r="F533" s="65"/>
      <c r="G533" s="65"/>
    </row>
    <row r="534" spans="1:7" ht="15">
      <c r="A534" s="65"/>
      <c r="B534" s="65"/>
      <c r="C534" s="65"/>
      <c r="D534" s="65"/>
      <c r="E534" s="65"/>
      <c r="F534" s="65"/>
      <c r="G534" s="65"/>
    </row>
    <row r="535" spans="1:7" ht="15">
      <c r="A535" s="65"/>
      <c r="B535" s="65"/>
      <c r="C535" s="65"/>
      <c r="D535" s="65"/>
      <c r="E535" s="65"/>
      <c r="F535" s="65"/>
      <c r="G535" s="65"/>
    </row>
    <row r="536" spans="1:7" ht="15">
      <c r="A536" s="65"/>
      <c r="B536" s="65"/>
      <c r="C536" s="65"/>
      <c r="D536" s="65"/>
      <c r="E536" s="65"/>
      <c r="F536" s="65"/>
      <c r="G536" s="65"/>
    </row>
    <row r="537" spans="1:7" ht="15">
      <c r="A537" s="65"/>
      <c r="B537" s="65"/>
      <c r="C537" s="65"/>
      <c r="D537" s="65"/>
      <c r="E537" s="65"/>
      <c r="F537" s="65"/>
      <c r="G537" s="65"/>
    </row>
    <row r="538" spans="1:7" ht="15">
      <c r="A538" s="65"/>
      <c r="B538" s="65"/>
      <c r="C538" s="65"/>
      <c r="D538" s="65"/>
      <c r="E538" s="65"/>
      <c r="F538" s="65"/>
      <c r="G538" s="65"/>
    </row>
    <row r="539" spans="1:7" ht="15">
      <c r="A539" s="65"/>
      <c r="B539" s="65"/>
      <c r="C539" s="65"/>
      <c r="D539" s="65"/>
      <c r="E539" s="65"/>
      <c r="F539" s="65"/>
      <c r="G539" s="65"/>
    </row>
    <row r="540" spans="1:7" ht="15">
      <c r="A540" s="65"/>
      <c r="B540" s="65"/>
      <c r="C540" s="65"/>
      <c r="D540" s="65"/>
      <c r="E540" s="65"/>
      <c r="F540" s="65"/>
      <c r="G540" s="65"/>
    </row>
    <row r="541" spans="1:7" ht="15">
      <c r="A541" s="65"/>
      <c r="B541" s="65"/>
      <c r="C541" s="65"/>
      <c r="D541" s="65"/>
      <c r="E541" s="65"/>
      <c r="F541" s="65"/>
      <c r="G541" s="65"/>
    </row>
    <row r="542" spans="1:7" ht="15">
      <c r="A542" s="65"/>
      <c r="B542" s="65"/>
      <c r="C542" s="65"/>
      <c r="D542" s="65"/>
      <c r="E542" s="65"/>
      <c r="F542" s="65"/>
      <c r="G542" s="65"/>
    </row>
    <row r="543" spans="1:7" ht="15">
      <c r="A543" s="65"/>
      <c r="B543" s="65"/>
      <c r="C543" s="65"/>
      <c r="D543" s="65"/>
      <c r="E543" s="65"/>
      <c r="F543" s="65"/>
      <c r="G543" s="65"/>
    </row>
    <row r="544" spans="1:7" ht="15">
      <c r="A544" s="65"/>
      <c r="B544" s="65"/>
      <c r="C544" s="65"/>
      <c r="D544" s="65"/>
      <c r="E544" s="65"/>
      <c r="F544" s="65"/>
      <c r="G544" s="65"/>
    </row>
    <row r="545" spans="1:7" ht="15">
      <c r="A545" s="65"/>
      <c r="B545" s="65"/>
      <c r="C545" s="65"/>
      <c r="D545" s="65"/>
      <c r="E545" s="65"/>
      <c r="F545" s="65"/>
      <c r="G545" s="65"/>
    </row>
    <row r="546" spans="1:7" ht="15">
      <c r="A546" s="65"/>
      <c r="B546" s="65"/>
      <c r="C546" s="65"/>
      <c r="D546" s="65"/>
      <c r="E546" s="65"/>
      <c r="F546" s="65"/>
      <c r="G546" s="65"/>
    </row>
    <row r="547" spans="1:7" ht="15">
      <c r="A547" s="65"/>
      <c r="B547" s="65"/>
      <c r="C547" s="65"/>
      <c r="D547" s="65"/>
      <c r="E547" s="65"/>
      <c r="F547" s="65"/>
      <c r="G547" s="65"/>
    </row>
    <row r="548" spans="1:7" ht="15">
      <c r="A548" s="65"/>
      <c r="B548" s="65"/>
      <c r="C548" s="65"/>
      <c r="D548" s="65"/>
      <c r="E548" s="65"/>
      <c r="F548" s="65"/>
      <c r="G548" s="65"/>
    </row>
    <row r="549" spans="1:7" ht="15">
      <c r="A549" s="65"/>
      <c r="B549" s="65"/>
      <c r="C549" s="65"/>
      <c r="D549" s="65"/>
      <c r="E549" s="65"/>
      <c r="F549" s="65"/>
      <c r="G549" s="65"/>
    </row>
    <row r="550" spans="1:7" ht="15">
      <c r="A550" s="65"/>
      <c r="B550" s="65"/>
      <c r="C550" s="65"/>
      <c r="D550" s="65"/>
      <c r="E550" s="65"/>
      <c r="F550" s="65"/>
      <c r="G550" s="65"/>
    </row>
    <row r="551" spans="1:7" ht="15">
      <c r="A551" s="65"/>
      <c r="B551" s="65"/>
      <c r="C551" s="65"/>
      <c r="D551" s="65"/>
      <c r="E551" s="65"/>
      <c r="F551" s="65"/>
      <c r="G551" s="65"/>
    </row>
    <row r="552" spans="1:7" ht="15">
      <c r="A552" s="65"/>
      <c r="B552" s="65"/>
      <c r="C552" s="65"/>
      <c r="D552" s="65"/>
      <c r="E552" s="65"/>
      <c r="F552" s="65"/>
      <c r="G552" s="65"/>
    </row>
    <row r="553" spans="1:7" ht="15">
      <c r="A553" s="65"/>
      <c r="B553" s="65"/>
      <c r="C553" s="65"/>
      <c r="D553" s="65"/>
      <c r="E553" s="65"/>
      <c r="F553" s="65"/>
      <c r="G553" s="65"/>
    </row>
    <row r="554" spans="1:7" ht="15">
      <c r="A554" s="65"/>
      <c r="B554" s="65"/>
      <c r="C554" s="65"/>
      <c r="D554" s="65"/>
      <c r="E554" s="65"/>
      <c r="F554" s="65"/>
      <c r="G554" s="65"/>
    </row>
    <row r="555" spans="1:7" ht="15">
      <c r="A555" s="65"/>
      <c r="B555" s="65"/>
      <c r="C555" s="65"/>
      <c r="D555" s="65"/>
      <c r="E555" s="65"/>
      <c r="F555" s="65"/>
      <c r="G555" s="65"/>
    </row>
    <row r="556" spans="1:7" ht="15">
      <c r="A556" s="65"/>
      <c r="B556" s="65"/>
      <c r="C556" s="65"/>
      <c r="D556" s="65"/>
      <c r="E556" s="65"/>
      <c r="F556" s="65"/>
      <c r="G556" s="65"/>
    </row>
    <row r="557" spans="1:7" ht="15">
      <c r="A557" s="65"/>
      <c r="B557" s="65"/>
      <c r="C557" s="65"/>
      <c r="D557" s="65"/>
      <c r="E557" s="65"/>
      <c r="F557" s="65"/>
      <c r="G557" s="65"/>
    </row>
    <row r="558" spans="1:7" ht="15">
      <c r="A558" s="65"/>
      <c r="B558" s="65"/>
      <c r="C558" s="65"/>
      <c r="D558" s="65"/>
      <c r="E558" s="65"/>
      <c r="F558" s="65"/>
      <c r="G558" s="65"/>
    </row>
    <row r="559" spans="1:7" ht="15">
      <c r="A559" s="65"/>
      <c r="B559" s="65"/>
      <c r="C559" s="65"/>
      <c r="D559" s="65"/>
      <c r="E559" s="65"/>
      <c r="F559" s="65"/>
      <c r="G559" s="65"/>
    </row>
    <row r="560" spans="1:7" ht="15">
      <c r="A560" s="65"/>
      <c r="B560" s="65"/>
      <c r="C560" s="65"/>
      <c r="D560" s="65"/>
      <c r="E560" s="65"/>
      <c r="F560" s="65"/>
      <c r="G560" s="65"/>
    </row>
    <row r="561" spans="1:7" ht="15">
      <c r="A561" s="65"/>
      <c r="B561" s="65"/>
      <c r="C561" s="65"/>
      <c r="D561" s="65"/>
      <c r="E561" s="65"/>
      <c r="F561" s="65"/>
      <c r="G561" s="65"/>
    </row>
    <row r="562" spans="1:7" ht="15">
      <c r="A562" s="65"/>
      <c r="B562" s="65"/>
      <c r="C562" s="65"/>
      <c r="D562" s="65"/>
      <c r="E562" s="65"/>
      <c r="F562" s="65"/>
      <c r="G562" s="65"/>
    </row>
    <row r="563" spans="1:7" ht="15">
      <c r="A563" s="65"/>
      <c r="B563" s="65"/>
      <c r="C563" s="65"/>
      <c r="D563" s="65"/>
      <c r="E563" s="65"/>
      <c r="F563" s="65"/>
      <c r="G563" s="65"/>
    </row>
    <row r="564" spans="1:7" ht="15">
      <c r="A564" s="65"/>
      <c r="B564" s="65"/>
      <c r="C564" s="65"/>
      <c r="D564" s="65"/>
      <c r="E564" s="65"/>
      <c r="F564" s="65"/>
      <c r="G564" s="65"/>
    </row>
    <row r="565" spans="1:7" ht="15">
      <c r="A565" s="65"/>
      <c r="B565" s="65"/>
      <c r="C565" s="65"/>
      <c r="D565" s="65"/>
      <c r="E565" s="65"/>
      <c r="F565" s="65"/>
      <c r="G565" s="65"/>
    </row>
    <row r="566" spans="1:7" ht="15">
      <c r="A566" s="65"/>
      <c r="B566" s="65"/>
      <c r="C566" s="65"/>
      <c r="D566" s="65"/>
      <c r="E566" s="65"/>
      <c r="F566" s="65"/>
      <c r="G566" s="65"/>
    </row>
    <row r="567" spans="1:7" ht="15">
      <c r="A567" s="65"/>
      <c r="B567" s="65"/>
      <c r="C567" s="65"/>
      <c r="D567" s="65"/>
      <c r="E567" s="65"/>
      <c r="F567" s="65"/>
      <c r="G567" s="65"/>
    </row>
    <row r="568" spans="1:7" ht="15">
      <c r="A568" s="65"/>
      <c r="B568" s="65"/>
      <c r="C568" s="65"/>
      <c r="D568" s="65"/>
      <c r="E568" s="65"/>
      <c r="F568" s="65"/>
      <c r="G568" s="65"/>
    </row>
    <row r="569" spans="1:7" ht="15">
      <c r="A569" s="65"/>
      <c r="B569" s="65"/>
      <c r="C569" s="65"/>
      <c r="D569" s="65"/>
      <c r="E569" s="65"/>
      <c r="F569" s="65"/>
      <c r="G569" s="65"/>
    </row>
    <row r="570" spans="1:7" ht="15">
      <c r="A570" s="65"/>
      <c r="B570" s="65"/>
      <c r="C570" s="65"/>
      <c r="D570" s="65"/>
      <c r="E570" s="65"/>
      <c r="F570" s="65"/>
      <c r="G570" s="65"/>
    </row>
    <row r="571" spans="1:7" ht="15">
      <c r="A571" s="65"/>
      <c r="B571" s="65"/>
      <c r="C571" s="65"/>
      <c r="D571" s="65"/>
      <c r="E571" s="65"/>
      <c r="F571" s="65"/>
      <c r="G571" s="65"/>
    </row>
    <row r="572" spans="1:7" ht="15">
      <c r="A572" s="65"/>
      <c r="B572" s="65"/>
      <c r="C572" s="65"/>
      <c r="D572" s="65"/>
      <c r="E572" s="65"/>
      <c r="F572" s="65"/>
      <c r="G572" s="65"/>
    </row>
    <row r="573" spans="1:7" ht="15">
      <c r="A573" s="65"/>
      <c r="B573" s="65"/>
      <c r="C573" s="65"/>
      <c r="D573" s="65"/>
      <c r="E573" s="65"/>
      <c r="F573" s="65"/>
      <c r="G573" s="65"/>
    </row>
    <row r="574" spans="1:7" ht="15">
      <c r="A574" s="65"/>
      <c r="B574" s="65"/>
      <c r="C574" s="65"/>
      <c r="D574" s="65"/>
      <c r="E574" s="65"/>
      <c r="F574" s="65"/>
      <c r="G574" s="65"/>
    </row>
    <row r="575" spans="1:7" ht="15">
      <c r="A575" s="65"/>
      <c r="B575" s="65"/>
      <c r="C575" s="65"/>
      <c r="D575" s="65"/>
      <c r="E575" s="65"/>
      <c r="F575" s="65"/>
      <c r="G575" s="65"/>
    </row>
    <row r="576" spans="1:7" ht="15">
      <c r="A576" s="65"/>
      <c r="B576" s="65"/>
      <c r="C576" s="65"/>
      <c r="D576" s="65"/>
      <c r="E576" s="65"/>
      <c r="F576" s="65"/>
      <c r="G576" s="65"/>
    </row>
    <row r="577" spans="1:7" ht="15">
      <c r="A577" s="65"/>
      <c r="B577" s="65"/>
      <c r="C577" s="65"/>
      <c r="D577" s="65"/>
      <c r="E577" s="65"/>
      <c r="F577" s="65"/>
      <c r="G577" s="65"/>
    </row>
    <row r="578" spans="1:7" ht="15">
      <c r="A578" s="65"/>
      <c r="B578" s="65"/>
      <c r="C578" s="65"/>
      <c r="D578" s="65"/>
      <c r="E578" s="65"/>
      <c r="F578" s="65"/>
      <c r="G578" s="65"/>
    </row>
    <row r="579" spans="1:7" ht="15">
      <c r="A579" s="65"/>
      <c r="B579" s="65"/>
      <c r="C579" s="65"/>
      <c r="D579" s="65"/>
      <c r="E579" s="65"/>
      <c r="F579" s="65"/>
      <c r="G579" s="65"/>
    </row>
    <row r="580" spans="1:7" ht="15">
      <c r="A580" s="65"/>
      <c r="B580" s="65"/>
      <c r="C580" s="65"/>
      <c r="D580" s="65"/>
      <c r="E580" s="65"/>
      <c r="F580" s="65"/>
      <c r="G580" s="65"/>
    </row>
    <row r="581" spans="1:7" ht="15">
      <c r="A581" s="65"/>
      <c r="B581" s="65"/>
      <c r="C581" s="65"/>
      <c r="D581" s="65"/>
      <c r="E581" s="65"/>
      <c r="F581" s="65"/>
      <c r="G581" s="65"/>
    </row>
    <row r="582" spans="1:7" ht="15">
      <c r="A582" s="65"/>
      <c r="B582" s="65"/>
      <c r="C582" s="65"/>
      <c r="D582" s="65"/>
      <c r="E582" s="65"/>
      <c r="F582" s="65"/>
      <c r="G582" s="65"/>
    </row>
    <row r="583" spans="1:7" ht="15">
      <c r="A583" s="65"/>
      <c r="B583" s="65"/>
      <c r="C583" s="65"/>
      <c r="D583" s="65"/>
      <c r="E583" s="65"/>
      <c r="F583" s="65"/>
      <c r="G583" s="65"/>
    </row>
    <row r="584" spans="1:7" ht="15">
      <c r="A584" s="65"/>
      <c r="B584" s="65"/>
      <c r="C584" s="65"/>
      <c r="D584" s="65"/>
      <c r="E584" s="65"/>
      <c r="F584" s="65"/>
      <c r="G584" s="65"/>
    </row>
    <row r="585" spans="1:7" ht="15">
      <c r="A585" s="65"/>
      <c r="B585" s="65"/>
      <c r="C585" s="65"/>
      <c r="D585" s="65"/>
      <c r="E585" s="65"/>
      <c r="F585" s="65"/>
      <c r="G585" s="65"/>
    </row>
    <row r="586" spans="1:7" ht="15">
      <c r="A586" s="65"/>
      <c r="B586" s="65"/>
      <c r="C586" s="65"/>
      <c r="D586" s="65"/>
      <c r="E586" s="65"/>
      <c r="F586" s="65"/>
      <c r="G586" s="65"/>
    </row>
    <row r="587" spans="1:7" ht="15">
      <c r="A587" s="65"/>
      <c r="B587" s="65"/>
      <c r="C587" s="65"/>
      <c r="D587" s="65"/>
      <c r="E587" s="65"/>
      <c r="F587" s="65"/>
      <c r="G587" s="65"/>
    </row>
    <row r="588" spans="1:7" ht="15">
      <c r="A588" s="65"/>
      <c r="B588" s="65"/>
      <c r="C588" s="65"/>
      <c r="D588" s="65"/>
      <c r="E588" s="65"/>
      <c r="F588" s="65"/>
      <c r="G588" s="65"/>
    </row>
    <row r="589" spans="1:7" ht="15">
      <c r="A589" s="65"/>
      <c r="B589" s="65"/>
      <c r="C589" s="65"/>
      <c r="D589" s="65"/>
      <c r="E589" s="65"/>
      <c r="F589" s="65"/>
      <c r="G589" s="65"/>
    </row>
    <row r="590" spans="1:7" ht="15">
      <c r="A590" s="65"/>
      <c r="B590" s="65"/>
      <c r="C590" s="65"/>
      <c r="D590" s="65"/>
      <c r="E590" s="65"/>
      <c r="F590" s="65"/>
      <c r="G590" s="65"/>
    </row>
    <row r="591" spans="1:7" ht="15">
      <c r="A591" s="65"/>
      <c r="B591" s="65"/>
      <c r="C591" s="65"/>
      <c r="D591" s="65"/>
      <c r="E591" s="65"/>
      <c r="F591" s="65"/>
      <c r="G591" s="65"/>
    </row>
    <row r="592" spans="1:7" ht="15">
      <c r="A592" s="65"/>
      <c r="B592" s="65"/>
      <c r="C592" s="65"/>
      <c r="D592" s="65"/>
      <c r="E592" s="65"/>
      <c r="F592" s="65"/>
      <c r="G592" s="65"/>
    </row>
    <row r="593" spans="1:7" ht="15">
      <c r="A593" s="65"/>
      <c r="B593" s="65"/>
      <c r="C593" s="65"/>
      <c r="D593" s="65"/>
      <c r="E593" s="65"/>
      <c r="F593" s="65"/>
      <c r="G593" s="65"/>
    </row>
    <row r="594" spans="1:7" ht="15">
      <c r="A594" s="65"/>
      <c r="B594" s="65"/>
      <c r="C594" s="65"/>
      <c r="D594" s="65"/>
      <c r="E594" s="65"/>
      <c r="F594" s="65"/>
      <c r="G594" s="65"/>
    </row>
    <row r="595" spans="1:7" ht="15">
      <c r="A595" s="65"/>
      <c r="B595" s="65"/>
      <c r="C595" s="65"/>
      <c r="D595" s="65"/>
      <c r="E595" s="65"/>
      <c r="F595" s="65"/>
      <c r="G595" s="65"/>
    </row>
    <row r="596" spans="1:7" ht="15">
      <c r="A596" s="65"/>
      <c r="B596" s="65"/>
      <c r="C596" s="65"/>
      <c r="D596" s="65"/>
      <c r="E596" s="65"/>
      <c r="F596" s="65"/>
      <c r="G596" s="65"/>
    </row>
    <row r="597" spans="1:7" ht="15">
      <c r="A597" s="65"/>
      <c r="B597" s="65"/>
      <c r="C597" s="65"/>
      <c r="D597" s="65"/>
      <c r="E597" s="65"/>
      <c r="F597" s="65"/>
      <c r="G597" s="65"/>
    </row>
    <row r="598" spans="1:7" ht="15">
      <c r="A598" s="65"/>
      <c r="B598" s="65"/>
      <c r="C598" s="65"/>
      <c r="D598" s="65"/>
      <c r="E598" s="65"/>
      <c r="F598" s="65"/>
      <c r="G598" s="65"/>
    </row>
    <row r="599" spans="1:7" ht="15">
      <c r="A599" s="65"/>
      <c r="B599" s="65"/>
      <c r="C599" s="65"/>
      <c r="D599" s="65"/>
      <c r="E599" s="65"/>
      <c r="F599" s="65"/>
      <c r="G599" s="65"/>
    </row>
    <row r="600" spans="1:7" ht="15">
      <c r="A600" s="65"/>
      <c r="B600" s="65"/>
      <c r="C600" s="65"/>
      <c r="D600" s="65"/>
      <c r="E600" s="65"/>
      <c r="F600" s="65"/>
      <c r="G600" s="65"/>
    </row>
    <row r="601" spans="1:7" ht="15">
      <c r="A601" s="65"/>
      <c r="B601" s="65"/>
      <c r="C601" s="65"/>
      <c r="D601" s="65"/>
      <c r="E601" s="65"/>
      <c r="F601" s="65"/>
      <c r="G601" s="65"/>
    </row>
    <row r="602" spans="1:7" ht="15">
      <c r="A602" s="65"/>
      <c r="B602" s="65"/>
      <c r="C602" s="65"/>
      <c r="D602" s="65"/>
      <c r="E602" s="65"/>
      <c r="F602" s="65"/>
      <c r="G602" s="65"/>
    </row>
    <row r="603" spans="1:7" ht="15">
      <c r="A603" s="65"/>
      <c r="B603" s="65"/>
      <c r="C603" s="65"/>
      <c r="D603" s="65"/>
      <c r="E603" s="65"/>
      <c r="F603" s="65"/>
      <c r="G603" s="65"/>
    </row>
    <row r="604" spans="1:7" ht="15">
      <c r="A604" s="65"/>
      <c r="B604" s="65"/>
      <c r="C604" s="65"/>
      <c r="D604" s="65"/>
      <c r="E604" s="65"/>
      <c r="F604" s="65"/>
      <c r="G604" s="65"/>
    </row>
    <row r="605" spans="1:7" ht="15">
      <c r="A605" s="65"/>
      <c r="B605" s="65"/>
      <c r="C605" s="65"/>
      <c r="D605" s="65"/>
      <c r="E605" s="65"/>
      <c r="F605" s="65"/>
      <c r="G605" s="65"/>
    </row>
    <row r="606" spans="1:7" ht="15">
      <c r="A606" s="65"/>
      <c r="B606" s="65"/>
      <c r="C606" s="65"/>
      <c r="D606" s="65"/>
      <c r="E606" s="65"/>
      <c r="F606" s="65"/>
      <c r="G606" s="65"/>
    </row>
    <row r="607" spans="1:7" ht="15">
      <c r="A607" s="65"/>
      <c r="B607" s="65"/>
      <c r="C607" s="65"/>
      <c r="D607" s="65"/>
      <c r="E607" s="65"/>
      <c r="F607" s="65"/>
      <c r="G607" s="65"/>
    </row>
    <row r="608" spans="1:7" ht="15">
      <c r="A608" s="65"/>
      <c r="B608" s="65"/>
      <c r="C608" s="65"/>
      <c r="D608" s="65"/>
      <c r="E608" s="65"/>
      <c r="F608" s="65"/>
      <c r="G608" s="65"/>
    </row>
    <row r="609" spans="1:7" ht="15">
      <c r="A609" s="65"/>
      <c r="B609" s="65"/>
      <c r="C609" s="65"/>
      <c r="D609" s="65"/>
      <c r="E609" s="65"/>
      <c r="F609" s="65"/>
      <c r="G609" s="65"/>
    </row>
    <row r="610" spans="1:7" ht="15">
      <c r="A610" s="65"/>
      <c r="B610" s="65"/>
      <c r="C610" s="65"/>
      <c r="D610" s="65"/>
      <c r="E610" s="65"/>
      <c r="F610" s="65"/>
      <c r="G610" s="65"/>
    </row>
    <row r="611" spans="1:7" ht="15">
      <c r="A611" s="65"/>
      <c r="B611" s="65"/>
      <c r="C611" s="65"/>
      <c r="D611" s="65"/>
      <c r="E611" s="65"/>
      <c r="F611" s="65"/>
      <c r="G611" s="65"/>
    </row>
    <row r="612" spans="1:7" ht="15">
      <c r="A612" s="65"/>
      <c r="B612" s="65"/>
      <c r="C612" s="65"/>
      <c r="D612" s="65"/>
      <c r="E612" s="65"/>
      <c r="F612" s="65"/>
      <c r="G612" s="65"/>
    </row>
    <row r="613" spans="1:7" ht="15">
      <c r="A613" s="65"/>
      <c r="B613" s="65"/>
      <c r="C613" s="65"/>
      <c r="D613" s="65"/>
      <c r="E613" s="65"/>
      <c r="F613" s="65"/>
      <c r="G613" s="65"/>
    </row>
    <row r="614" spans="1:7" ht="15">
      <c r="A614" s="65"/>
      <c r="B614" s="65"/>
      <c r="C614" s="65"/>
      <c r="D614" s="65"/>
      <c r="E614" s="65"/>
      <c r="F614" s="65"/>
      <c r="G614" s="65"/>
    </row>
    <row r="615" spans="1:7" ht="15">
      <c r="A615" s="65"/>
      <c r="B615" s="65"/>
      <c r="C615" s="65"/>
      <c r="D615" s="65"/>
      <c r="E615" s="65"/>
      <c r="F615" s="65"/>
      <c r="G615" s="65"/>
    </row>
    <row r="616" spans="1:7" ht="15">
      <c r="A616" s="65"/>
      <c r="B616" s="65"/>
      <c r="C616" s="65"/>
      <c r="D616" s="65"/>
      <c r="E616" s="65"/>
      <c r="F616" s="65"/>
      <c r="G616" s="65"/>
    </row>
    <row r="617" spans="1:7" ht="15">
      <c r="A617" s="65"/>
      <c r="B617" s="65"/>
      <c r="C617" s="65"/>
      <c r="D617" s="65"/>
      <c r="E617" s="65"/>
      <c r="F617" s="65"/>
      <c r="G617" s="65"/>
    </row>
    <row r="618" spans="1:7" ht="15">
      <c r="A618" s="65"/>
      <c r="B618" s="65"/>
      <c r="C618" s="65"/>
      <c r="D618" s="65"/>
      <c r="E618" s="65"/>
      <c r="F618" s="65"/>
      <c r="G618" s="65"/>
    </row>
    <row r="619" spans="1:7" ht="15">
      <c r="A619" s="65"/>
      <c r="B619" s="65"/>
      <c r="C619" s="65"/>
      <c r="D619" s="65"/>
      <c r="E619" s="65"/>
      <c r="F619" s="65"/>
      <c r="G619" s="65"/>
    </row>
    <row r="620" spans="1:7" ht="15">
      <c r="A620" s="65"/>
      <c r="B620" s="65"/>
      <c r="C620" s="65"/>
      <c r="D620" s="65"/>
      <c r="E620" s="65"/>
      <c r="F620" s="65"/>
      <c r="G620" s="65"/>
    </row>
    <row r="621" spans="1:7" ht="15">
      <c r="A621" s="65"/>
      <c r="B621" s="65"/>
      <c r="C621" s="65"/>
      <c r="D621" s="65"/>
      <c r="E621" s="65"/>
      <c r="F621" s="65"/>
      <c r="G621" s="65"/>
    </row>
    <row r="622" spans="1:7" ht="15">
      <c r="A622" s="65"/>
      <c r="B622" s="65"/>
      <c r="C622" s="65"/>
      <c r="D622" s="65"/>
      <c r="E622" s="65"/>
      <c r="F622" s="65"/>
      <c r="G622" s="65"/>
    </row>
    <row r="623" spans="1:7" ht="15">
      <c r="A623" s="65"/>
      <c r="B623" s="65"/>
      <c r="C623" s="65"/>
      <c r="D623" s="65"/>
      <c r="E623" s="65"/>
      <c r="F623" s="65"/>
      <c r="G623" s="65"/>
    </row>
    <row r="624" spans="1:7" ht="15">
      <c r="A624" s="65"/>
      <c r="B624" s="65"/>
      <c r="C624" s="65"/>
      <c r="D624" s="65"/>
      <c r="E624" s="65"/>
      <c r="F624" s="65"/>
      <c r="G624" s="65"/>
    </row>
    <row r="625" spans="1:7" ht="15">
      <c r="A625" s="65"/>
      <c r="B625" s="65"/>
      <c r="C625" s="65"/>
      <c r="D625" s="65"/>
      <c r="E625" s="65"/>
      <c r="F625" s="65"/>
      <c r="G625" s="65"/>
    </row>
    <row r="626" spans="1:7" ht="15">
      <c r="A626" s="65"/>
      <c r="B626" s="65"/>
      <c r="C626" s="65"/>
      <c r="D626" s="65"/>
      <c r="E626" s="65"/>
      <c r="F626" s="65"/>
      <c r="G626" s="65"/>
    </row>
    <row r="627" spans="1:7" ht="15">
      <c r="A627" s="65"/>
      <c r="B627" s="65"/>
      <c r="C627" s="65"/>
      <c r="D627" s="65"/>
      <c r="E627" s="65"/>
      <c r="F627" s="65"/>
      <c r="G627" s="65"/>
    </row>
    <row r="628" spans="1:7" ht="15">
      <c r="A628" s="65"/>
      <c r="B628" s="65"/>
      <c r="C628" s="65"/>
      <c r="D628" s="65"/>
      <c r="E628" s="65"/>
      <c r="F628" s="65"/>
      <c r="G628" s="65"/>
    </row>
    <row r="629" spans="1:7" ht="15">
      <c r="A629" s="65"/>
      <c r="B629" s="65"/>
      <c r="C629" s="65"/>
      <c r="D629" s="65"/>
      <c r="E629" s="65"/>
      <c r="F629" s="65"/>
      <c r="G629" s="65"/>
    </row>
    <row r="630" spans="1:7" ht="15">
      <c r="A630" s="65"/>
      <c r="B630" s="65"/>
      <c r="C630" s="65"/>
      <c r="D630" s="65"/>
      <c r="E630" s="65"/>
      <c r="F630" s="65"/>
      <c r="G630" s="65"/>
    </row>
    <row r="631" spans="1:7" ht="15">
      <c r="A631" s="65"/>
      <c r="B631" s="65"/>
      <c r="C631" s="65"/>
      <c r="D631" s="65"/>
      <c r="E631" s="65"/>
      <c r="F631" s="65"/>
      <c r="G631" s="65"/>
    </row>
    <row r="632" spans="1:7" ht="15">
      <c r="A632" s="65"/>
      <c r="B632" s="65"/>
      <c r="C632" s="65"/>
      <c r="D632" s="65"/>
      <c r="E632" s="65"/>
      <c r="F632" s="65"/>
      <c r="G632" s="65"/>
    </row>
    <row r="633" spans="1:7" ht="15">
      <c r="A633" s="65"/>
      <c r="B633" s="65"/>
      <c r="C633" s="65"/>
      <c r="D633" s="65"/>
      <c r="E633" s="65"/>
      <c r="F633" s="65"/>
      <c r="G633" s="65"/>
    </row>
    <row r="634" spans="1:7" ht="15">
      <c r="A634" s="65"/>
      <c r="B634" s="65"/>
      <c r="C634" s="65"/>
      <c r="D634" s="65"/>
      <c r="E634" s="65"/>
      <c r="F634" s="65"/>
      <c r="G634" s="65"/>
    </row>
    <row r="635" spans="1:7" ht="15">
      <c r="A635" s="65"/>
      <c r="B635" s="65"/>
      <c r="C635" s="65"/>
      <c r="D635" s="65"/>
      <c r="E635" s="65"/>
      <c r="F635" s="65"/>
      <c r="G635" s="65"/>
    </row>
    <row r="636" spans="1:7" ht="15">
      <c r="A636" s="65"/>
      <c r="B636" s="65"/>
      <c r="C636" s="65"/>
      <c r="D636" s="65"/>
      <c r="E636" s="65"/>
      <c r="F636" s="65"/>
      <c r="G636" s="65"/>
    </row>
    <row r="637" spans="1:7" ht="15">
      <c r="A637" s="65"/>
      <c r="B637" s="65"/>
      <c r="C637" s="65"/>
      <c r="D637" s="65"/>
      <c r="E637" s="65"/>
      <c r="F637" s="65"/>
      <c r="G637" s="65"/>
    </row>
    <row r="638" spans="1:7" ht="15">
      <c r="A638" s="65"/>
      <c r="B638" s="65"/>
      <c r="C638" s="65"/>
      <c r="D638" s="65"/>
      <c r="E638" s="65"/>
      <c r="F638" s="65"/>
      <c r="G638" s="65"/>
    </row>
    <row r="639" spans="1:7" ht="15">
      <c r="A639" s="65"/>
      <c r="B639" s="65"/>
      <c r="C639" s="65"/>
      <c r="D639" s="65"/>
      <c r="E639" s="65"/>
      <c r="F639" s="65"/>
      <c r="G639" s="65"/>
    </row>
    <row r="640" spans="1:7" ht="15">
      <c r="A640" s="65"/>
      <c r="B640" s="65"/>
      <c r="C640" s="65"/>
      <c r="D640" s="65"/>
      <c r="E640" s="65"/>
      <c r="F640" s="65"/>
      <c r="G640" s="65"/>
    </row>
    <row r="641" spans="1:7" ht="15">
      <c r="A641" s="65"/>
      <c r="B641" s="65"/>
      <c r="C641" s="65"/>
      <c r="D641" s="65"/>
      <c r="E641" s="65"/>
      <c r="F641" s="65"/>
      <c r="G641" s="65"/>
    </row>
    <row r="642" spans="1:7" ht="15">
      <c r="A642" s="65"/>
      <c r="B642" s="65"/>
      <c r="C642" s="65"/>
      <c r="D642" s="65"/>
      <c r="E642" s="65"/>
      <c r="F642" s="65"/>
      <c r="G642" s="65"/>
    </row>
    <row r="643" spans="1:7" ht="15">
      <c r="A643" s="65"/>
      <c r="B643" s="65"/>
      <c r="C643" s="65"/>
      <c r="D643" s="65"/>
      <c r="E643" s="65"/>
      <c r="F643" s="65"/>
      <c r="G643" s="65"/>
    </row>
    <row r="644" spans="1:7" ht="15">
      <c r="A644" s="65"/>
      <c r="B644" s="65"/>
      <c r="C644" s="65"/>
      <c r="D644" s="65"/>
      <c r="E644" s="65"/>
      <c r="F644" s="65"/>
      <c r="G644" s="65"/>
    </row>
    <row r="645" spans="1:7" ht="15">
      <c r="A645" s="65"/>
      <c r="B645" s="65"/>
      <c r="C645" s="65"/>
      <c r="D645" s="65"/>
      <c r="E645" s="65"/>
      <c r="F645" s="65"/>
      <c r="G645" s="65"/>
    </row>
    <row r="646" spans="1:7" ht="15">
      <c r="A646" s="65"/>
      <c r="B646" s="65"/>
      <c r="C646" s="65"/>
      <c r="D646" s="65"/>
      <c r="E646" s="65"/>
      <c r="F646" s="65"/>
      <c r="G646" s="65"/>
    </row>
    <row r="647" spans="1:7" ht="15">
      <c r="A647" s="65"/>
      <c r="B647" s="65"/>
      <c r="C647" s="65"/>
      <c r="D647" s="65"/>
      <c r="E647" s="65"/>
      <c r="F647" s="65"/>
      <c r="G647" s="65"/>
    </row>
    <row r="648" spans="1:7" ht="15">
      <c r="A648" s="65"/>
      <c r="B648" s="65"/>
      <c r="C648" s="65"/>
      <c r="D648" s="65"/>
      <c r="E648" s="65"/>
      <c r="F648" s="65"/>
      <c r="G648" s="65"/>
    </row>
    <row r="649" spans="1:7" ht="15">
      <c r="A649" s="65"/>
      <c r="B649" s="65"/>
      <c r="C649" s="65"/>
      <c r="D649" s="65"/>
      <c r="E649" s="65"/>
      <c r="F649" s="65"/>
      <c r="G649" s="65"/>
    </row>
    <row r="650" spans="1:7" ht="15">
      <c r="A650" s="65"/>
      <c r="B650" s="65"/>
      <c r="C650" s="65"/>
      <c r="D650" s="65"/>
      <c r="E650" s="65"/>
      <c r="F650" s="65"/>
      <c r="G650" s="65"/>
    </row>
    <row r="651" spans="1:7" ht="15">
      <c r="A651" s="65"/>
      <c r="B651" s="65"/>
      <c r="C651" s="65"/>
      <c r="D651" s="65"/>
      <c r="E651" s="65"/>
      <c r="F651" s="65"/>
      <c r="G651" s="65"/>
    </row>
    <row r="652" spans="1:7" ht="15">
      <c r="A652" s="65"/>
      <c r="B652" s="65"/>
      <c r="C652" s="65"/>
      <c r="D652" s="65"/>
      <c r="E652" s="65"/>
      <c r="F652" s="65"/>
      <c r="G652" s="65"/>
    </row>
    <row r="653" spans="1:7" ht="15">
      <c r="A653" s="65"/>
      <c r="B653" s="65"/>
      <c r="C653" s="65"/>
      <c r="D653" s="65"/>
      <c r="E653" s="65"/>
      <c r="F653" s="65"/>
      <c r="G653" s="65"/>
    </row>
    <row r="654" spans="1:7" ht="15">
      <c r="A654" s="65"/>
      <c r="B654" s="65"/>
      <c r="C654" s="65"/>
      <c r="D654" s="65"/>
      <c r="E654" s="65"/>
      <c r="F654" s="65"/>
      <c r="G654" s="65"/>
    </row>
    <row r="655" spans="1:7" ht="15">
      <c r="A655" s="65"/>
      <c r="B655" s="65"/>
      <c r="C655" s="65"/>
      <c r="D655" s="65"/>
      <c r="E655" s="65"/>
      <c r="F655" s="65"/>
      <c r="G655" s="65"/>
    </row>
    <row r="656" spans="1:7" ht="15">
      <c r="A656" s="65"/>
      <c r="B656" s="65"/>
      <c r="C656" s="65"/>
      <c r="D656" s="65"/>
      <c r="E656" s="65"/>
      <c r="F656" s="65"/>
      <c r="G656" s="65"/>
    </row>
    <row r="657" spans="1:7" ht="15">
      <c r="A657" s="65"/>
      <c r="B657" s="65"/>
      <c r="C657" s="65"/>
      <c r="D657" s="65"/>
      <c r="E657" s="65"/>
      <c r="F657" s="65"/>
      <c r="G657" s="65"/>
    </row>
    <row r="658" spans="1:7" ht="15">
      <c r="A658" s="65"/>
      <c r="B658" s="65"/>
      <c r="C658" s="65"/>
      <c r="D658" s="65"/>
      <c r="E658" s="65"/>
      <c r="F658" s="65"/>
      <c r="G658" s="65"/>
    </row>
    <row r="659" spans="1:7" ht="15">
      <c r="A659" s="65"/>
      <c r="B659" s="65"/>
      <c r="C659" s="65"/>
      <c r="D659" s="65"/>
      <c r="E659" s="65"/>
      <c r="F659" s="65"/>
      <c r="G659" s="65"/>
    </row>
    <row r="660" spans="1:7" ht="15">
      <c r="A660" s="65"/>
      <c r="B660" s="65"/>
      <c r="C660" s="65"/>
      <c r="D660" s="65"/>
      <c r="E660" s="65"/>
      <c r="F660" s="65"/>
      <c r="G660" s="65"/>
    </row>
    <row r="661" spans="1:7" ht="15">
      <c r="A661" s="65"/>
      <c r="B661" s="65"/>
      <c r="C661" s="65"/>
      <c r="D661" s="65"/>
      <c r="E661" s="65"/>
      <c r="F661" s="65"/>
      <c r="G661" s="65"/>
    </row>
    <row r="662" spans="1:7" ht="15">
      <c r="A662" s="65"/>
      <c r="B662" s="65"/>
      <c r="C662" s="65"/>
      <c r="D662" s="65"/>
      <c r="E662" s="65"/>
      <c r="F662" s="65"/>
      <c r="G662" s="65"/>
    </row>
    <row r="663" spans="1:7" ht="15">
      <c r="A663" s="65"/>
      <c r="B663" s="65"/>
      <c r="C663" s="65"/>
      <c r="D663" s="65"/>
      <c r="E663" s="65"/>
      <c r="F663" s="65"/>
      <c r="G663" s="65"/>
    </row>
    <row r="664" spans="1:7" ht="15">
      <c r="A664" s="65"/>
      <c r="B664" s="65"/>
      <c r="C664" s="65"/>
      <c r="D664" s="65"/>
      <c r="E664" s="65"/>
      <c r="F664" s="65"/>
      <c r="G664" s="65"/>
    </row>
    <row r="665" spans="1:7" ht="15">
      <c r="A665" s="65"/>
      <c r="B665" s="65"/>
      <c r="C665" s="65"/>
      <c r="D665" s="65"/>
      <c r="E665" s="65"/>
      <c r="F665" s="65"/>
      <c r="G665" s="65"/>
    </row>
    <row r="666" spans="1:7" ht="15">
      <c r="A666" s="65"/>
      <c r="B666" s="65"/>
      <c r="C666" s="65"/>
      <c r="D666" s="65"/>
      <c r="E666" s="65"/>
      <c r="F666" s="65"/>
      <c r="G666" s="65"/>
    </row>
    <row r="667" spans="1:7" ht="15">
      <c r="A667" s="65"/>
      <c r="B667" s="65"/>
      <c r="C667" s="65"/>
      <c r="D667" s="65"/>
      <c r="E667" s="65"/>
      <c r="F667" s="65"/>
      <c r="G667" s="65"/>
    </row>
    <row r="668" spans="1:7" ht="15">
      <c r="A668" s="65"/>
      <c r="B668" s="65"/>
      <c r="C668" s="65"/>
      <c r="D668" s="65"/>
      <c r="E668" s="65"/>
      <c r="F668" s="65"/>
      <c r="G668" s="65"/>
    </row>
    <row r="669" spans="1:7" ht="15">
      <c r="A669" s="65"/>
      <c r="B669" s="65"/>
      <c r="C669" s="65"/>
      <c r="D669" s="65"/>
      <c r="E669" s="65"/>
      <c r="F669" s="65"/>
      <c r="G669" s="65"/>
    </row>
    <row r="670" spans="1:7" ht="15">
      <c r="A670" s="65"/>
      <c r="B670" s="65"/>
      <c r="C670" s="65"/>
      <c r="D670" s="65"/>
      <c r="E670" s="65"/>
      <c r="F670" s="65"/>
      <c r="G670" s="65"/>
    </row>
    <row r="671" spans="1:7" ht="15">
      <c r="A671" s="65"/>
      <c r="B671" s="65"/>
      <c r="C671" s="65"/>
      <c r="D671" s="65"/>
      <c r="E671" s="65"/>
      <c r="F671" s="65"/>
      <c r="G671" s="65"/>
    </row>
    <row r="672" spans="1:7" ht="15">
      <c r="A672" s="65"/>
      <c r="B672" s="65"/>
      <c r="C672" s="65"/>
      <c r="D672" s="65"/>
      <c r="E672" s="65"/>
      <c r="F672" s="65"/>
      <c r="G672" s="65"/>
    </row>
    <row r="673" spans="1:7" ht="15">
      <c r="A673" s="65"/>
      <c r="B673" s="65"/>
      <c r="C673" s="65"/>
      <c r="D673" s="65"/>
      <c r="E673" s="65"/>
      <c r="F673" s="65"/>
      <c r="G673" s="65"/>
    </row>
    <row r="674" spans="1:7" ht="15">
      <c r="A674" s="65"/>
      <c r="B674" s="65"/>
      <c r="C674" s="65"/>
      <c r="D674" s="65"/>
      <c r="E674" s="65"/>
      <c r="F674" s="65"/>
      <c r="G674" s="65"/>
    </row>
    <row r="675" spans="1:7" ht="15">
      <c r="A675" s="65"/>
      <c r="B675" s="65"/>
      <c r="C675" s="65"/>
      <c r="D675" s="65"/>
      <c r="E675" s="65"/>
      <c r="F675" s="65"/>
      <c r="G675" s="65"/>
    </row>
    <row r="676" spans="1:7" ht="15">
      <c r="A676" s="65"/>
      <c r="B676" s="65"/>
      <c r="C676" s="65"/>
      <c r="D676" s="65"/>
      <c r="E676" s="65"/>
      <c r="F676" s="65"/>
      <c r="G676" s="65"/>
    </row>
    <row r="677" spans="1:7" ht="15">
      <c r="A677" s="65"/>
      <c r="B677" s="65"/>
      <c r="C677" s="65"/>
      <c r="D677" s="65"/>
      <c r="E677" s="65"/>
      <c r="F677" s="65"/>
      <c r="G677" s="65"/>
    </row>
    <row r="678" spans="1:7" ht="15">
      <c r="A678" s="65"/>
      <c r="B678" s="65"/>
      <c r="C678" s="65"/>
      <c r="D678" s="65"/>
      <c r="E678" s="65"/>
      <c r="F678" s="65"/>
      <c r="G678" s="65"/>
    </row>
    <row r="679" spans="1:7" ht="15">
      <c r="A679" s="65"/>
      <c r="B679" s="65"/>
      <c r="C679" s="65"/>
      <c r="D679" s="65"/>
      <c r="E679" s="65"/>
      <c r="F679" s="65"/>
      <c r="G679" s="65"/>
    </row>
    <row r="680" spans="1:7" ht="15">
      <c r="A680" s="65"/>
      <c r="B680" s="65"/>
      <c r="C680" s="65"/>
      <c r="D680" s="65"/>
      <c r="E680" s="65"/>
      <c r="F680" s="65"/>
      <c r="G680" s="65"/>
    </row>
    <row r="681" spans="1:7" ht="15">
      <c r="A681" s="65"/>
      <c r="B681" s="65"/>
      <c r="C681" s="65"/>
      <c r="D681" s="65"/>
      <c r="E681" s="65"/>
      <c r="F681" s="65"/>
      <c r="G681" s="65"/>
    </row>
    <row r="682" spans="1:7" ht="15">
      <c r="A682" s="65"/>
      <c r="B682" s="65"/>
      <c r="C682" s="65"/>
      <c r="D682" s="65"/>
      <c r="E682" s="65"/>
      <c r="F682" s="65"/>
      <c r="G682" s="65"/>
    </row>
    <row r="683" spans="1:7" ht="15">
      <c r="A683" s="65"/>
      <c r="B683" s="65"/>
      <c r="C683" s="65"/>
      <c r="D683" s="65"/>
      <c r="E683" s="65"/>
      <c r="F683" s="65"/>
      <c r="G683" s="65"/>
    </row>
    <row r="684" spans="1:7" ht="15">
      <c r="A684" s="65"/>
      <c r="B684" s="65"/>
      <c r="C684" s="65"/>
      <c r="D684" s="65"/>
      <c r="E684" s="65"/>
      <c r="F684" s="65"/>
      <c r="G684" s="65"/>
    </row>
    <row r="685" spans="1:7" ht="15">
      <c r="A685" s="65"/>
      <c r="B685" s="65"/>
      <c r="C685" s="65"/>
      <c r="D685" s="65"/>
      <c r="E685" s="65"/>
      <c r="F685" s="65"/>
      <c r="G685" s="65"/>
    </row>
    <row r="686" spans="1:7" ht="15">
      <c r="A686" s="65"/>
      <c r="B686" s="65"/>
      <c r="C686" s="65"/>
      <c r="D686" s="65"/>
      <c r="E686" s="65"/>
      <c r="F686" s="65"/>
      <c r="G686" s="65"/>
    </row>
    <row r="687" spans="1:7" ht="15">
      <c r="A687" s="65"/>
      <c r="B687" s="65"/>
      <c r="C687" s="65"/>
      <c r="D687" s="65"/>
      <c r="E687" s="65"/>
      <c r="F687" s="65"/>
      <c r="G687" s="65"/>
    </row>
    <row r="688" spans="1:7" ht="15">
      <c r="A688" s="65"/>
      <c r="B688" s="65"/>
      <c r="C688" s="65"/>
      <c r="D688" s="65"/>
      <c r="E688" s="65"/>
      <c r="F688" s="65"/>
      <c r="G688" s="65"/>
    </row>
    <row r="689" spans="1:7" ht="15">
      <c r="A689" s="65"/>
      <c r="B689" s="65"/>
      <c r="C689" s="65"/>
      <c r="D689" s="65"/>
      <c r="E689" s="65"/>
      <c r="F689" s="65"/>
      <c r="G689" s="65"/>
    </row>
    <row r="690" spans="1:7" ht="15">
      <c r="A690" s="65"/>
      <c r="B690" s="65"/>
      <c r="C690" s="65"/>
      <c r="D690" s="65"/>
      <c r="E690" s="65"/>
      <c r="F690" s="65"/>
      <c r="G690" s="65"/>
    </row>
    <row r="691" spans="1:7" ht="15">
      <c r="A691" s="65"/>
      <c r="B691" s="65"/>
      <c r="C691" s="65"/>
      <c r="D691" s="65"/>
      <c r="E691" s="65"/>
      <c r="F691" s="65"/>
      <c r="G691" s="65"/>
    </row>
    <row r="692" spans="1:7" ht="15">
      <c r="A692" s="65"/>
      <c r="B692" s="65"/>
      <c r="C692" s="65"/>
      <c r="D692" s="65"/>
      <c r="E692" s="65"/>
      <c r="F692" s="65"/>
      <c r="G692" s="65"/>
    </row>
    <row r="693" spans="1:7" ht="15">
      <c r="A693" s="65"/>
      <c r="B693" s="65"/>
      <c r="C693" s="65"/>
      <c r="D693" s="65"/>
      <c r="E693" s="65"/>
      <c r="F693" s="65"/>
      <c r="G693" s="65"/>
    </row>
    <row r="694" spans="1:7" ht="15">
      <c r="A694" s="65"/>
      <c r="B694" s="65"/>
      <c r="C694" s="65"/>
      <c r="D694" s="65"/>
      <c r="E694" s="65"/>
      <c r="F694" s="65"/>
      <c r="G694" s="65"/>
    </row>
    <row r="695" spans="1:7" ht="15">
      <c r="A695" s="65"/>
      <c r="B695" s="65"/>
      <c r="C695" s="65"/>
      <c r="D695" s="65"/>
      <c r="E695" s="65"/>
      <c r="F695" s="65"/>
      <c r="G695" s="65"/>
    </row>
    <row r="696" spans="1:7" ht="15">
      <c r="A696" s="65"/>
      <c r="B696" s="65"/>
      <c r="C696" s="65"/>
      <c r="D696" s="65"/>
      <c r="E696" s="65"/>
      <c r="F696" s="65"/>
      <c r="G696" s="65"/>
    </row>
    <row r="697" spans="1:7" ht="15">
      <c r="A697" s="65"/>
      <c r="B697" s="65"/>
      <c r="C697" s="65"/>
      <c r="D697" s="65"/>
      <c r="E697" s="65"/>
      <c r="F697" s="65"/>
      <c r="G697" s="65"/>
    </row>
    <row r="698" spans="1:7" ht="15">
      <c r="A698" s="65"/>
      <c r="B698" s="65"/>
      <c r="C698" s="65"/>
      <c r="D698" s="65"/>
      <c r="E698" s="65"/>
      <c r="F698" s="65"/>
      <c r="G698" s="65"/>
    </row>
    <row r="699" spans="1:7" ht="15">
      <c r="A699" s="65"/>
      <c r="B699" s="65"/>
      <c r="C699" s="65"/>
      <c r="D699" s="65"/>
      <c r="E699" s="65"/>
      <c r="F699" s="65"/>
      <c r="G699" s="65"/>
    </row>
    <row r="700" spans="1:7" ht="15">
      <c r="A700" s="65"/>
      <c r="B700" s="65"/>
      <c r="C700" s="65"/>
      <c r="D700" s="65"/>
      <c r="E700" s="65"/>
      <c r="F700" s="65"/>
      <c r="G700" s="65"/>
    </row>
    <row r="701" spans="1:7" ht="15">
      <c r="A701" s="65"/>
      <c r="B701" s="65"/>
      <c r="C701" s="65"/>
      <c r="D701" s="65"/>
      <c r="E701" s="65"/>
      <c r="F701" s="65"/>
      <c r="G701" s="65"/>
    </row>
    <row r="702" spans="1:7" ht="15">
      <c r="A702" s="65"/>
      <c r="B702" s="65"/>
      <c r="C702" s="65"/>
      <c r="D702" s="65"/>
      <c r="E702" s="65"/>
      <c r="F702" s="65"/>
      <c r="G702" s="65"/>
    </row>
    <row r="703" spans="1:7" ht="15">
      <c r="A703" s="65"/>
      <c r="B703" s="65"/>
      <c r="C703" s="65"/>
      <c r="D703" s="65"/>
      <c r="E703" s="65"/>
      <c r="F703" s="65"/>
      <c r="G703" s="65"/>
    </row>
    <row r="704" spans="1:7" ht="15">
      <c r="A704" s="65"/>
      <c r="B704" s="65"/>
      <c r="C704" s="65"/>
      <c r="D704" s="65"/>
      <c r="E704" s="65"/>
      <c r="F704" s="65"/>
      <c r="G704" s="65"/>
    </row>
    <row r="705" spans="1:7" ht="15">
      <c r="A705" s="65"/>
      <c r="B705" s="65"/>
      <c r="C705" s="65"/>
      <c r="D705" s="65"/>
      <c r="E705" s="65"/>
      <c r="F705" s="65"/>
      <c r="G705" s="65"/>
    </row>
    <row r="706" spans="1:7" ht="15">
      <c r="A706" s="65"/>
      <c r="B706" s="65"/>
      <c r="C706" s="65"/>
      <c r="D706" s="65"/>
      <c r="E706" s="65"/>
      <c r="F706" s="65"/>
      <c r="G706" s="65"/>
    </row>
    <row r="707" spans="1:7" ht="15">
      <c r="A707" s="65"/>
      <c r="B707" s="65"/>
      <c r="C707" s="65"/>
      <c r="D707" s="65"/>
      <c r="E707" s="65"/>
      <c r="F707" s="65"/>
      <c r="G707" s="65"/>
    </row>
    <row r="708" spans="1:7" ht="15">
      <c r="A708" s="65"/>
      <c r="B708" s="65"/>
      <c r="C708" s="65"/>
      <c r="D708" s="65"/>
      <c r="E708" s="65"/>
      <c r="F708" s="65"/>
      <c r="G708" s="65"/>
    </row>
    <row r="709" spans="1:7" ht="15">
      <c r="A709" s="65"/>
      <c r="B709" s="65"/>
      <c r="C709" s="65"/>
      <c r="D709" s="65"/>
      <c r="E709" s="65"/>
      <c r="F709" s="65"/>
      <c r="G709" s="65"/>
    </row>
    <row r="710" spans="1:7" ht="15">
      <c r="A710" s="65"/>
      <c r="B710" s="65"/>
      <c r="C710" s="65"/>
      <c r="D710" s="65"/>
      <c r="E710" s="65"/>
      <c r="F710" s="65"/>
      <c r="G710" s="65"/>
    </row>
    <row r="711" spans="1:7" ht="15">
      <c r="A711" s="65"/>
      <c r="B711" s="65"/>
      <c r="C711" s="65"/>
      <c r="D711" s="65"/>
      <c r="E711" s="65"/>
      <c r="F711" s="65"/>
      <c r="G711" s="65"/>
    </row>
    <row r="712" spans="1:7" ht="15">
      <c r="A712" s="65"/>
      <c r="B712" s="65"/>
      <c r="C712" s="65"/>
      <c r="D712" s="65"/>
      <c r="E712" s="65"/>
      <c r="F712" s="65"/>
      <c r="G712" s="65"/>
    </row>
    <row r="713" spans="1:7" ht="15">
      <c r="A713" s="65"/>
      <c r="B713" s="65"/>
      <c r="C713" s="65"/>
      <c r="D713" s="65"/>
      <c r="E713" s="65"/>
      <c r="F713" s="65"/>
      <c r="G713" s="65"/>
    </row>
    <row r="714" spans="1:7" ht="15">
      <c r="A714" s="65"/>
      <c r="B714" s="65"/>
      <c r="C714" s="65"/>
      <c r="D714" s="65"/>
      <c r="E714" s="65"/>
      <c r="F714" s="65"/>
      <c r="G714" s="65"/>
    </row>
    <row r="715" spans="1:7" ht="15">
      <c r="A715" s="65"/>
      <c r="B715" s="65"/>
      <c r="C715" s="65"/>
      <c r="D715" s="65"/>
      <c r="E715" s="65"/>
      <c r="F715" s="65"/>
      <c r="G715" s="65"/>
    </row>
    <row r="716" spans="1:7" ht="15">
      <c r="A716" s="65"/>
      <c r="B716" s="65"/>
      <c r="C716" s="65"/>
      <c r="D716" s="65"/>
      <c r="E716" s="65"/>
      <c r="F716" s="65"/>
      <c r="G716" s="65"/>
    </row>
    <row r="717" spans="1:7" ht="15">
      <c r="A717" s="65"/>
      <c r="B717" s="65"/>
      <c r="C717" s="65"/>
      <c r="D717" s="65"/>
      <c r="E717" s="65"/>
      <c r="F717" s="65"/>
      <c r="G717" s="65"/>
    </row>
    <row r="718" spans="1:7" ht="15">
      <c r="A718" s="65"/>
      <c r="B718" s="65"/>
      <c r="C718" s="65"/>
      <c r="D718" s="65"/>
      <c r="E718" s="65"/>
      <c r="F718" s="65"/>
      <c r="G718" s="65"/>
    </row>
    <row r="719" spans="1:7" ht="15">
      <c r="A719" s="65"/>
      <c r="B719" s="65"/>
      <c r="C719" s="65"/>
      <c r="D719" s="65"/>
      <c r="E719" s="65"/>
      <c r="F719" s="65"/>
      <c r="G719" s="65"/>
    </row>
    <row r="720" spans="1:7" ht="15">
      <c r="A720" s="65"/>
      <c r="B720" s="65"/>
      <c r="C720" s="65"/>
      <c r="D720" s="65"/>
      <c r="E720" s="65"/>
      <c r="F720" s="65"/>
      <c r="G720" s="65"/>
    </row>
    <row r="721" spans="1:7" ht="15">
      <c r="A721" s="65"/>
      <c r="B721" s="65"/>
      <c r="C721" s="65"/>
      <c r="D721" s="65"/>
      <c r="E721" s="65"/>
      <c r="F721" s="65"/>
      <c r="G721" s="65"/>
    </row>
    <row r="722" spans="1:7" ht="15">
      <c r="A722" s="65"/>
      <c r="B722" s="65"/>
      <c r="C722" s="65"/>
      <c r="D722" s="65"/>
      <c r="E722" s="65"/>
      <c r="F722" s="65"/>
      <c r="G722" s="65"/>
    </row>
    <row r="723" spans="1:7" ht="15">
      <c r="A723" s="65"/>
      <c r="B723" s="65"/>
      <c r="C723" s="65"/>
      <c r="D723" s="65"/>
      <c r="E723" s="65"/>
      <c r="F723" s="65"/>
      <c r="G723" s="65"/>
    </row>
    <row r="724" spans="1:7" ht="15">
      <c r="A724" s="65"/>
      <c r="B724" s="65"/>
      <c r="C724" s="65"/>
      <c r="D724" s="65"/>
      <c r="E724" s="65"/>
      <c r="F724" s="65"/>
      <c r="G724" s="65"/>
    </row>
    <row r="725" spans="1:7" ht="15">
      <c r="A725" s="65"/>
      <c r="B725" s="65"/>
      <c r="C725" s="65"/>
      <c r="D725" s="65"/>
      <c r="E725" s="65"/>
      <c r="F725" s="65"/>
      <c r="G725" s="65"/>
    </row>
    <row r="726" spans="1:7" ht="15">
      <c r="A726" s="65"/>
      <c r="B726" s="65"/>
      <c r="C726" s="65"/>
      <c r="D726" s="65"/>
      <c r="E726" s="65"/>
      <c r="F726" s="65"/>
      <c r="G726" s="65"/>
    </row>
    <row r="727" spans="1:7" ht="15">
      <c r="A727" s="65"/>
      <c r="B727" s="65"/>
      <c r="C727" s="65"/>
      <c r="D727" s="65"/>
      <c r="E727" s="65"/>
      <c r="F727" s="65"/>
      <c r="G727" s="65"/>
    </row>
    <row r="728" spans="1:7" ht="15">
      <c r="A728" s="65"/>
      <c r="B728" s="65"/>
      <c r="C728" s="65"/>
      <c r="D728" s="65"/>
      <c r="E728" s="65"/>
      <c r="F728" s="65"/>
      <c r="G728" s="65"/>
    </row>
    <row r="729" spans="1:7" ht="15">
      <c r="A729" s="65"/>
      <c r="B729" s="65"/>
      <c r="C729" s="65"/>
      <c r="D729" s="65"/>
      <c r="E729" s="65"/>
      <c r="F729" s="65"/>
      <c r="G729" s="65"/>
    </row>
    <row r="730" spans="1:7" ht="15">
      <c r="A730" s="65"/>
      <c r="B730" s="65"/>
      <c r="C730" s="65"/>
      <c r="D730" s="65"/>
      <c r="E730" s="65"/>
      <c r="F730" s="65"/>
      <c r="G730" s="65"/>
    </row>
    <row r="731" spans="1:7" ht="15">
      <c r="A731" s="65"/>
      <c r="B731" s="65"/>
      <c r="C731" s="65"/>
      <c r="D731" s="65"/>
      <c r="E731" s="65"/>
      <c r="F731" s="65"/>
      <c r="G731" s="65"/>
    </row>
    <row r="732" spans="1:7" ht="15">
      <c r="A732" s="65"/>
      <c r="B732" s="65"/>
      <c r="C732" s="65"/>
      <c r="D732" s="65"/>
      <c r="E732" s="65"/>
      <c r="F732" s="65"/>
      <c r="G732" s="65"/>
    </row>
    <row r="733" spans="1:7" ht="15">
      <c r="A733" s="65"/>
      <c r="B733" s="65"/>
      <c r="C733" s="65"/>
      <c r="D733" s="65"/>
      <c r="E733" s="65"/>
      <c r="F733" s="65"/>
      <c r="G733" s="65"/>
    </row>
    <row r="734" spans="1:7" ht="15">
      <c r="A734" s="65"/>
      <c r="B734" s="65"/>
      <c r="C734" s="65"/>
      <c r="D734" s="65"/>
      <c r="E734" s="65"/>
      <c r="F734" s="65"/>
      <c r="G734" s="65"/>
    </row>
    <row r="735" spans="1:7" ht="15">
      <c r="A735" s="65"/>
      <c r="B735" s="65"/>
      <c r="C735" s="65"/>
      <c r="D735" s="65"/>
      <c r="E735" s="65"/>
      <c r="F735" s="65"/>
      <c r="G735" s="65"/>
    </row>
    <row r="736" spans="1:7" ht="15">
      <c r="A736" s="65"/>
      <c r="B736" s="65"/>
      <c r="C736" s="65"/>
      <c r="D736" s="65"/>
      <c r="E736" s="65"/>
      <c r="F736" s="65"/>
      <c r="G736" s="65"/>
    </row>
    <row r="737" spans="1:7" ht="15">
      <c r="A737" s="65"/>
      <c r="B737" s="65"/>
      <c r="C737" s="65"/>
      <c r="D737" s="65"/>
      <c r="E737" s="65"/>
      <c r="F737" s="65"/>
      <c r="G737" s="65"/>
    </row>
    <row r="738" spans="1:7" ht="15">
      <c r="A738" s="65"/>
      <c r="B738" s="65"/>
      <c r="C738" s="65"/>
      <c r="D738" s="65"/>
      <c r="E738" s="65"/>
      <c r="F738" s="65"/>
      <c r="G738" s="65"/>
    </row>
    <row r="739" spans="1:7" ht="15">
      <c r="A739" s="65"/>
      <c r="B739" s="65"/>
      <c r="C739" s="65"/>
      <c r="D739" s="65"/>
      <c r="E739" s="65"/>
      <c r="F739" s="65"/>
      <c r="G739" s="65"/>
    </row>
    <row r="740" spans="1:7" ht="15">
      <c r="A740" s="65"/>
      <c r="B740" s="65"/>
      <c r="C740" s="65"/>
      <c r="D740" s="65"/>
      <c r="E740" s="65"/>
      <c r="F740" s="65"/>
      <c r="G740" s="65"/>
    </row>
    <row r="741" spans="1:7" ht="15">
      <c r="A741" s="65"/>
      <c r="B741" s="65"/>
      <c r="C741" s="65"/>
      <c r="D741" s="65"/>
      <c r="E741" s="65"/>
      <c r="F741" s="65"/>
      <c r="G741" s="65"/>
    </row>
    <row r="742" spans="1:7" ht="15">
      <c r="A742" s="65"/>
      <c r="B742" s="65"/>
      <c r="C742" s="65"/>
      <c r="D742" s="65"/>
      <c r="E742" s="65"/>
      <c r="F742" s="65"/>
      <c r="G742" s="65"/>
    </row>
    <row r="743" spans="1:7" ht="15">
      <c r="A743" s="65"/>
      <c r="B743" s="65"/>
      <c r="C743" s="65"/>
      <c r="D743" s="65"/>
      <c r="E743" s="65"/>
      <c r="F743" s="65"/>
      <c r="G743" s="65"/>
    </row>
    <row r="744" spans="1:7" ht="15">
      <c r="A744" s="65"/>
      <c r="B744" s="65"/>
      <c r="C744" s="65"/>
      <c r="D744" s="65"/>
      <c r="E744" s="65"/>
      <c r="F744" s="65"/>
      <c r="G744" s="65"/>
    </row>
    <row r="745" spans="1:7" ht="15">
      <c r="A745" s="65"/>
      <c r="B745" s="65"/>
      <c r="C745" s="65"/>
      <c r="D745" s="65"/>
      <c r="E745" s="65"/>
      <c r="F745" s="65"/>
      <c r="G745" s="65"/>
    </row>
    <row r="746" spans="1:7" ht="15">
      <c r="A746" s="65"/>
      <c r="B746" s="65"/>
      <c r="C746" s="65"/>
      <c r="D746" s="65"/>
      <c r="E746" s="65"/>
      <c r="F746" s="65"/>
      <c r="G746" s="65"/>
    </row>
    <row r="747" spans="1:7" ht="15">
      <c r="A747" s="65"/>
      <c r="B747" s="65"/>
      <c r="C747" s="65"/>
      <c r="D747" s="65"/>
      <c r="E747" s="65"/>
      <c r="F747" s="65"/>
      <c r="G747" s="65"/>
    </row>
    <row r="748" spans="1:7" ht="15">
      <c r="A748" s="65"/>
      <c r="B748" s="65"/>
      <c r="C748" s="65"/>
      <c r="D748" s="65"/>
      <c r="E748" s="65"/>
      <c r="F748" s="65"/>
      <c r="G748" s="65"/>
    </row>
    <row r="749" spans="1:7" ht="15">
      <c r="A749" s="65"/>
      <c r="B749" s="65"/>
      <c r="C749" s="65"/>
      <c r="D749" s="65"/>
      <c r="E749" s="65"/>
      <c r="F749" s="65"/>
      <c r="G749" s="65"/>
    </row>
    <row r="750" spans="1:7" ht="15">
      <c r="A750" s="65"/>
      <c r="B750" s="65"/>
      <c r="C750" s="65"/>
      <c r="D750" s="65"/>
      <c r="E750" s="65"/>
      <c r="F750" s="65"/>
      <c r="G750" s="65"/>
    </row>
    <row r="751" spans="1:7" ht="15">
      <c r="A751" s="65"/>
      <c r="B751" s="65"/>
      <c r="C751" s="65"/>
      <c r="D751" s="65"/>
      <c r="E751" s="65"/>
      <c r="F751" s="65"/>
      <c r="G751" s="65"/>
    </row>
    <row r="752" spans="1:7" ht="15">
      <c r="A752" s="65"/>
      <c r="B752" s="65"/>
      <c r="C752" s="65"/>
      <c r="D752" s="65"/>
      <c r="E752" s="65"/>
      <c r="F752" s="65"/>
      <c r="G752" s="65"/>
    </row>
    <row r="753" spans="1:7" ht="15">
      <c r="A753" s="65"/>
      <c r="B753" s="65"/>
      <c r="C753" s="65"/>
      <c r="D753" s="65"/>
      <c r="E753" s="65"/>
      <c r="F753" s="65"/>
      <c r="G753" s="65"/>
    </row>
    <row r="754" spans="1:7" ht="15">
      <c r="A754" s="65"/>
      <c r="B754" s="65"/>
      <c r="C754" s="65"/>
      <c r="D754" s="65"/>
      <c r="E754" s="65"/>
      <c r="F754" s="65"/>
      <c r="G754" s="65"/>
    </row>
    <row r="755" spans="1:7" ht="15">
      <c r="A755" s="65"/>
      <c r="B755" s="65"/>
      <c r="C755" s="65"/>
      <c r="D755" s="65"/>
      <c r="E755" s="65"/>
      <c r="F755" s="65"/>
      <c r="G755" s="65"/>
    </row>
    <row r="756" spans="1:7" ht="15">
      <c r="A756" s="65"/>
      <c r="B756" s="65"/>
      <c r="C756" s="65"/>
      <c r="D756" s="65"/>
      <c r="E756" s="65"/>
      <c r="F756" s="65"/>
      <c r="G756" s="65"/>
    </row>
    <row r="757" spans="1:7" ht="15">
      <c r="A757" s="65"/>
      <c r="B757" s="65"/>
      <c r="C757" s="65"/>
      <c r="D757" s="65"/>
      <c r="E757" s="65"/>
      <c r="F757" s="65"/>
      <c r="G757" s="65"/>
    </row>
    <row r="758" spans="1:7" ht="15">
      <c r="A758" s="65"/>
      <c r="B758" s="65"/>
      <c r="C758" s="65"/>
      <c r="D758" s="65"/>
      <c r="E758" s="65"/>
      <c r="F758" s="65"/>
      <c r="G758" s="65"/>
    </row>
    <row r="759" spans="1:7" ht="15">
      <c r="A759" s="65"/>
      <c r="B759" s="65"/>
      <c r="C759" s="65"/>
      <c r="D759" s="65"/>
      <c r="E759" s="65"/>
      <c r="F759" s="65"/>
      <c r="G759" s="65"/>
    </row>
    <row r="760" spans="1:7" ht="15">
      <c r="A760" s="65"/>
      <c r="B760" s="65"/>
      <c r="C760" s="65"/>
      <c r="D760" s="65"/>
      <c r="E760" s="65"/>
      <c r="F760" s="65"/>
      <c r="G760" s="65"/>
    </row>
    <row r="761" spans="1:7" ht="15">
      <c r="A761" s="65"/>
      <c r="B761" s="65"/>
      <c r="C761" s="65"/>
      <c r="D761" s="65"/>
      <c r="E761" s="65"/>
      <c r="F761" s="65"/>
      <c r="G761" s="65"/>
    </row>
    <row r="762" spans="1:7" ht="15">
      <c r="A762" s="65"/>
      <c r="B762" s="65"/>
      <c r="C762" s="65"/>
      <c r="D762" s="65"/>
      <c r="E762" s="65"/>
      <c r="F762" s="65"/>
      <c r="G762" s="65"/>
    </row>
    <row r="763" spans="1:7" ht="15">
      <c r="A763" s="65"/>
      <c r="B763" s="65"/>
      <c r="C763" s="65"/>
      <c r="D763" s="65"/>
      <c r="E763" s="65"/>
      <c r="F763" s="65"/>
      <c r="G763" s="65"/>
    </row>
    <row r="764" spans="1:7" ht="15">
      <c r="A764" s="65"/>
      <c r="B764" s="65"/>
      <c r="C764" s="65"/>
      <c r="D764" s="65"/>
      <c r="E764" s="65"/>
      <c r="F764" s="65"/>
      <c r="G764" s="65"/>
    </row>
    <row r="765" spans="1:7" ht="15">
      <c r="A765" s="65"/>
      <c r="B765" s="65"/>
      <c r="C765" s="65"/>
      <c r="D765" s="65"/>
      <c r="E765" s="65"/>
      <c r="F765" s="65"/>
      <c r="G765" s="65"/>
    </row>
    <row r="766" spans="1:7" ht="15">
      <c r="A766" s="65"/>
      <c r="B766" s="65"/>
      <c r="C766" s="65"/>
      <c r="D766" s="65"/>
      <c r="E766" s="65"/>
      <c r="F766" s="65"/>
      <c r="G766" s="65"/>
    </row>
    <row r="767" spans="1:7" ht="15">
      <c r="A767" s="65"/>
      <c r="B767" s="65"/>
      <c r="C767" s="65"/>
      <c r="D767" s="65"/>
      <c r="E767" s="65"/>
      <c r="F767" s="65"/>
      <c r="G767" s="65"/>
    </row>
    <row r="768" spans="1:7" ht="15">
      <c r="A768" s="65"/>
      <c r="B768" s="65"/>
      <c r="C768" s="65"/>
      <c r="D768" s="65"/>
      <c r="E768" s="65"/>
      <c r="F768" s="65"/>
      <c r="G768" s="65"/>
    </row>
    <row r="769" spans="1:7" ht="15">
      <c r="A769" s="65"/>
      <c r="B769" s="65"/>
      <c r="C769" s="65"/>
      <c r="D769" s="65"/>
      <c r="E769" s="65"/>
      <c r="F769" s="65"/>
      <c r="G769" s="65"/>
    </row>
    <row r="770" spans="1:7" ht="15">
      <c r="A770" s="65"/>
      <c r="B770" s="65"/>
      <c r="C770" s="65"/>
      <c r="D770" s="65"/>
      <c r="E770" s="65"/>
      <c r="F770" s="65"/>
      <c r="G770" s="65"/>
    </row>
    <row r="771" spans="1:7" ht="15">
      <c r="A771" s="65"/>
      <c r="B771" s="65"/>
      <c r="C771" s="65"/>
      <c r="D771" s="65"/>
      <c r="E771" s="65"/>
      <c r="F771" s="65"/>
      <c r="G771" s="65"/>
    </row>
    <row r="772" spans="1:7" ht="15">
      <c r="A772" s="65"/>
      <c r="B772" s="65"/>
      <c r="C772" s="65"/>
      <c r="D772" s="65"/>
      <c r="E772" s="65"/>
      <c r="F772" s="65"/>
      <c r="G772" s="65"/>
    </row>
    <row r="773" spans="1:7" ht="15">
      <c r="A773" s="65"/>
      <c r="B773" s="65"/>
      <c r="C773" s="65"/>
      <c r="D773" s="65"/>
      <c r="E773" s="65"/>
      <c r="F773" s="65"/>
      <c r="G773" s="65"/>
    </row>
    <row r="774" spans="1:7" ht="15">
      <c r="A774" s="65"/>
      <c r="B774" s="65"/>
      <c r="C774" s="65"/>
      <c r="D774" s="65"/>
      <c r="E774" s="65"/>
      <c r="F774" s="65"/>
      <c r="G774" s="65"/>
    </row>
    <row r="775" spans="1:7" ht="15">
      <c r="A775" s="65"/>
      <c r="B775" s="65"/>
      <c r="C775" s="65"/>
      <c r="D775" s="65"/>
      <c r="E775" s="65"/>
      <c r="F775" s="65"/>
      <c r="G775" s="65"/>
    </row>
    <row r="776" spans="1:7" ht="15">
      <c r="A776" s="65"/>
      <c r="B776" s="65"/>
      <c r="C776" s="65"/>
      <c r="D776" s="65"/>
      <c r="E776" s="65"/>
      <c r="F776" s="65"/>
      <c r="G776" s="65"/>
    </row>
    <row r="777" spans="1:7" ht="15">
      <c r="A777" s="65"/>
      <c r="B777" s="65"/>
      <c r="C777" s="65"/>
      <c r="D777" s="65"/>
      <c r="E777" s="65"/>
      <c r="F777" s="65"/>
      <c r="G777" s="65"/>
    </row>
    <row r="778" spans="1:7" ht="15">
      <c r="A778" s="65"/>
      <c r="B778" s="65"/>
      <c r="C778" s="65"/>
      <c r="D778" s="65"/>
      <c r="E778" s="65"/>
      <c r="F778" s="65"/>
      <c r="G778" s="65"/>
    </row>
    <row r="779" spans="1:7" ht="15">
      <c r="A779" s="65"/>
      <c r="B779" s="65"/>
      <c r="C779" s="65"/>
      <c r="D779" s="65"/>
      <c r="E779" s="65"/>
      <c r="F779" s="65"/>
      <c r="G779" s="65"/>
    </row>
    <row r="780" spans="1:7" ht="15">
      <c r="A780" s="65"/>
      <c r="B780" s="65"/>
      <c r="C780" s="65"/>
      <c r="D780" s="65"/>
      <c r="E780" s="65"/>
      <c r="F780" s="65"/>
      <c r="G780" s="65"/>
    </row>
    <row r="781" spans="1:7" ht="15">
      <c r="A781" s="65"/>
      <c r="B781" s="65"/>
      <c r="C781" s="65"/>
      <c r="D781" s="65"/>
      <c r="E781" s="65"/>
      <c r="F781" s="65"/>
      <c r="G781" s="65"/>
    </row>
    <row r="782" spans="1:7" ht="15">
      <c r="A782" s="65"/>
      <c r="B782" s="65"/>
      <c r="C782" s="65"/>
      <c r="D782" s="65"/>
      <c r="E782" s="65"/>
      <c r="F782" s="65"/>
      <c r="G782" s="65"/>
    </row>
    <row r="783" spans="1:7" ht="15">
      <c r="A783" s="65"/>
      <c r="B783" s="65"/>
      <c r="C783" s="65"/>
      <c r="D783" s="65"/>
      <c r="E783" s="65"/>
      <c r="F783" s="65"/>
      <c r="G783" s="65"/>
    </row>
    <row r="784" spans="1:7" ht="15">
      <c r="A784" s="65"/>
      <c r="B784" s="65"/>
      <c r="C784" s="65"/>
      <c r="D784" s="65"/>
      <c r="E784" s="65"/>
      <c r="F784" s="65"/>
      <c r="G784" s="65"/>
    </row>
    <row r="785" spans="1:7" ht="15">
      <c r="A785" s="65"/>
      <c r="B785" s="65"/>
      <c r="C785" s="65"/>
      <c r="D785" s="65"/>
      <c r="E785" s="65"/>
      <c r="F785" s="65"/>
      <c r="G785" s="65"/>
    </row>
    <row r="786" spans="1:7" ht="15">
      <c r="A786" s="65"/>
      <c r="B786" s="65"/>
      <c r="C786" s="65"/>
      <c r="D786" s="65"/>
      <c r="E786" s="65"/>
      <c r="F786" s="65"/>
      <c r="G786" s="65"/>
    </row>
    <row r="787" spans="1:7" ht="15">
      <c r="A787" s="65"/>
      <c r="B787" s="65"/>
      <c r="C787" s="65"/>
      <c r="D787" s="65"/>
      <c r="E787" s="65"/>
      <c r="F787" s="65"/>
      <c r="G787" s="65"/>
    </row>
    <row r="788" spans="1:7" ht="15">
      <c r="A788" s="65"/>
      <c r="B788" s="65"/>
      <c r="C788" s="65"/>
      <c r="D788" s="65"/>
      <c r="E788" s="65"/>
      <c r="F788" s="65"/>
      <c r="G788" s="65"/>
    </row>
    <row r="789" spans="1:7" ht="15">
      <c r="A789" s="65"/>
      <c r="B789" s="65"/>
      <c r="C789" s="65"/>
      <c r="D789" s="65"/>
      <c r="E789" s="65"/>
      <c r="F789" s="65"/>
      <c r="G789" s="65"/>
    </row>
    <row r="790" spans="1:7" ht="15">
      <c r="A790" s="65"/>
      <c r="B790" s="65"/>
      <c r="C790" s="65"/>
      <c r="D790" s="65"/>
      <c r="E790" s="65"/>
      <c r="F790" s="65"/>
      <c r="G790" s="65"/>
    </row>
    <row r="791" spans="1:7" ht="15">
      <c r="A791" s="65"/>
      <c r="B791" s="65"/>
      <c r="C791" s="65"/>
      <c r="D791" s="65"/>
      <c r="E791" s="65"/>
      <c r="F791" s="65"/>
      <c r="G791" s="65"/>
    </row>
    <row r="792" spans="1:7" ht="15">
      <c r="A792" s="65"/>
      <c r="B792" s="65"/>
      <c r="C792" s="65"/>
      <c r="D792" s="65"/>
      <c r="E792" s="65"/>
      <c r="F792" s="65"/>
      <c r="G792" s="65"/>
    </row>
    <row r="793" spans="1:7" ht="15">
      <c r="A793" s="65"/>
      <c r="B793" s="65"/>
      <c r="C793" s="65"/>
      <c r="D793" s="65"/>
      <c r="E793" s="65"/>
      <c r="F793" s="65"/>
      <c r="G793" s="65"/>
    </row>
    <row r="794" spans="1:7" ht="15">
      <c r="A794" s="65"/>
      <c r="B794" s="65"/>
      <c r="C794" s="65"/>
      <c r="D794" s="65"/>
      <c r="E794" s="65"/>
      <c r="F794" s="65"/>
      <c r="G794" s="65"/>
    </row>
    <row r="795" spans="1:7" ht="15">
      <c r="A795" s="65"/>
      <c r="B795" s="65"/>
      <c r="C795" s="65"/>
      <c r="D795" s="65"/>
      <c r="E795" s="65"/>
      <c r="F795" s="65"/>
      <c r="G795" s="65"/>
    </row>
    <row r="796" spans="1:7" ht="15">
      <c r="A796" s="65"/>
      <c r="B796" s="65"/>
      <c r="C796" s="65"/>
      <c r="D796" s="65"/>
      <c r="E796" s="65"/>
      <c r="F796" s="65"/>
      <c r="G796" s="65"/>
    </row>
    <row r="797" spans="1:7" ht="15">
      <c r="A797" s="65"/>
      <c r="B797" s="65"/>
      <c r="C797" s="65"/>
      <c r="D797" s="65"/>
      <c r="E797" s="65"/>
      <c r="F797" s="65"/>
      <c r="G797" s="65"/>
    </row>
    <row r="798" spans="1:7" ht="15">
      <c r="A798" s="65"/>
      <c r="B798" s="65"/>
      <c r="C798" s="65"/>
      <c r="D798" s="65"/>
      <c r="E798" s="65"/>
      <c r="F798" s="65"/>
      <c r="G798" s="65"/>
    </row>
    <row r="799" spans="1:7" ht="15">
      <c r="A799" s="65"/>
      <c r="B799" s="65"/>
      <c r="C799" s="65"/>
      <c r="D799" s="65"/>
      <c r="E799" s="65"/>
      <c r="F799" s="65"/>
      <c r="G799" s="65"/>
    </row>
    <row r="800" spans="1:7" ht="15">
      <c r="A800" s="65"/>
      <c r="B800" s="65"/>
      <c r="C800" s="65"/>
      <c r="D800" s="65"/>
      <c r="E800" s="65"/>
      <c r="F800" s="65"/>
      <c r="G800" s="65"/>
    </row>
    <row r="801" spans="1:7" ht="15">
      <c r="A801" s="65"/>
      <c r="B801" s="65"/>
      <c r="C801" s="65"/>
      <c r="D801" s="65"/>
      <c r="E801" s="65"/>
      <c r="F801" s="65"/>
      <c r="G801" s="65"/>
    </row>
    <row r="802" spans="1:7" ht="15">
      <c r="A802" s="65"/>
      <c r="B802" s="65"/>
      <c r="C802" s="65"/>
      <c r="D802" s="65"/>
      <c r="E802" s="65"/>
      <c r="F802" s="65"/>
      <c r="G802" s="65"/>
    </row>
    <row r="803" spans="1:7" ht="15">
      <c r="A803" s="65"/>
      <c r="B803" s="65"/>
      <c r="C803" s="65"/>
      <c r="D803" s="65"/>
      <c r="E803" s="65"/>
      <c r="F803" s="65"/>
      <c r="G803" s="65"/>
    </row>
    <row r="804" spans="1:7" ht="15">
      <c r="A804" s="65"/>
      <c r="B804" s="65"/>
      <c r="C804" s="65"/>
      <c r="D804" s="65"/>
      <c r="E804" s="65"/>
      <c r="F804" s="65"/>
      <c r="G804" s="65"/>
    </row>
    <row r="805" spans="1:7" ht="15">
      <c r="A805" s="65"/>
      <c r="B805" s="65"/>
      <c r="C805" s="65"/>
      <c r="D805" s="65"/>
      <c r="E805" s="65"/>
      <c r="F805" s="65"/>
      <c r="G805" s="65"/>
    </row>
    <row r="806" spans="1:7" ht="15">
      <c r="A806" s="65"/>
      <c r="B806" s="65"/>
      <c r="C806" s="65"/>
      <c r="D806" s="65"/>
      <c r="E806" s="65"/>
      <c r="F806" s="65"/>
      <c r="G806" s="65"/>
    </row>
    <row r="807" spans="1:7" ht="15">
      <c r="A807" s="65"/>
      <c r="B807" s="65"/>
      <c r="C807" s="65"/>
      <c r="D807" s="65"/>
      <c r="E807" s="65"/>
      <c r="F807" s="65"/>
      <c r="G807" s="65"/>
    </row>
    <row r="808" spans="1:7" ht="15">
      <c r="A808" s="65"/>
      <c r="B808" s="65"/>
      <c r="C808" s="65"/>
      <c r="D808" s="65"/>
      <c r="E808" s="65"/>
      <c r="F808" s="65"/>
      <c r="G808" s="65"/>
    </row>
    <row r="809" spans="1:7" ht="15">
      <c r="A809" s="65"/>
      <c r="B809" s="65"/>
      <c r="C809" s="65"/>
      <c r="D809" s="65"/>
      <c r="E809" s="65"/>
      <c r="F809" s="65"/>
      <c r="G809" s="65"/>
    </row>
    <row r="810" spans="1:7" ht="15">
      <c r="A810" s="65"/>
      <c r="B810" s="65"/>
      <c r="C810" s="65"/>
      <c r="D810" s="65"/>
      <c r="E810" s="65"/>
      <c r="F810" s="65"/>
      <c r="G810" s="65"/>
    </row>
  </sheetData>
  <sheetProtection password="8CA5" sheet="1" objects="1" scenarios="1"/>
  <mergeCells count="11">
    <mergeCell ref="C18:D18"/>
    <mergeCell ref="C19:D19"/>
    <mergeCell ref="C20:D20"/>
    <mergeCell ref="C21:D21"/>
    <mergeCell ref="C23:D23"/>
    <mergeCell ref="E56:G56"/>
    <mergeCell ref="D47:G47"/>
    <mergeCell ref="B48:G48"/>
    <mergeCell ref="E54:G54"/>
    <mergeCell ref="E52:G52"/>
    <mergeCell ref="C22:D22"/>
  </mergeCells>
  <printOptions horizontalCentered="1"/>
  <pageMargins left="0.5" right="0.25" top="1.25" bottom="0.75" header="0.5" footer="0.25"/>
  <pageSetup fitToHeight="32" horizontalDpi="600" verticalDpi="600" orientation="portrait" scale="65" r:id="rId1"/>
  <headerFooter alignWithMargins="0">
    <oddHeader>&amp;R&amp;"Arial,Bold"&amp;11WORKSHEET D-3
COST OF SERVICES FROM RELATED ORGANIZATIONS
</oddHeader>
    <oddFooter xml:space="preserve">&amp;L&amp;F
&amp;A&amp;CPage 21
&amp;R&amp;D
    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5:H806"/>
  <sheetViews>
    <sheetView showGridLines="0" zoomScale="75" zoomScaleNormal="75" zoomScalePageLayoutView="0" workbookViewId="0" topLeftCell="A1">
      <selection activeCell="A1" sqref="A1"/>
    </sheetView>
  </sheetViews>
  <sheetFormatPr defaultColWidth="7.8515625" defaultRowHeight="12.75"/>
  <cols>
    <col min="1" max="1" width="5.8515625" style="105" customWidth="1"/>
    <col min="2" max="2" width="44.421875" style="28" customWidth="1"/>
    <col min="3" max="3" width="2.7109375" style="28" customWidth="1"/>
    <col min="4" max="4" width="19.421875" style="28" customWidth="1"/>
    <col min="5" max="5" width="15.140625" style="28" customWidth="1"/>
    <col min="6" max="6" width="16.140625" style="28" customWidth="1"/>
    <col min="7" max="7" width="19.8515625" style="28" bestFit="1" customWidth="1"/>
    <col min="8" max="8" width="10.140625" style="28" customWidth="1"/>
    <col min="9" max="16384" width="7.8515625" style="28" customWidth="1"/>
  </cols>
  <sheetData>
    <row r="1" ht="14.25"/>
    <row r="2" ht="14.25"/>
    <row r="3" ht="14.25"/>
    <row r="5" spans="1:7" ht="13.5" customHeight="1">
      <c r="A5" s="28"/>
      <c r="B5" s="93" t="s">
        <v>40</v>
      </c>
      <c r="C5" s="307">
        <f>IF(+[0]!ProviderName&lt;&gt;0,+[0]!ProviderName,0)</f>
        <v>0</v>
      </c>
      <c r="F5" s="175" t="s">
        <v>45</v>
      </c>
      <c r="G5" s="296">
        <f>IF(Begindate&lt;&gt;0,(Begindate),0)</f>
        <v>0</v>
      </c>
    </row>
    <row r="6" spans="1:7" ht="13.5" customHeight="1">
      <c r="A6" s="28"/>
      <c r="C6" s="29"/>
      <c r="D6" s="63"/>
      <c r="F6" s="151"/>
      <c r="G6" s="91"/>
    </row>
    <row r="7" spans="1:7" ht="13.5" customHeight="1">
      <c r="A7" s="28"/>
      <c r="B7" s="93" t="s">
        <v>819</v>
      </c>
      <c r="C7" s="188">
        <f>IF(+Instruct!C15&lt;&gt;0,+Instruct!C15,0)</f>
        <v>0</v>
      </c>
      <c r="F7" s="175" t="s">
        <v>47</v>
      </c>
      <c r="G7" s="296">
        <f>IF(Enddate&lt;&gt;0,(Enddate),0)</f>
        <v>0</v>
      </c>
    </row>
    <row r="8" spans="1:4" ht="13.5" customHeight="1">
      <c r="A8" s="28"/>
      <c r="C8" s="62"/>
      <c r="D8" s="64"/>
    </row>
    <row r="9" spans="1:4" ht="13.5" customHeight="1">
      <c r="A9" s="28"/>
      <c r="C9" s="62"/>
      <c r="D9" s="64"/>
    </row>
    <row r="10" spans="1:4" ht="13.5" customHeight="1">
      <c r="A10" s="65" t="s">
        <v>574</v>
      </c>
      <c r="C10" s="62"/>
      <c r="D10" s="64"/>
    </row>
    <row r="11" spans="1:7" ht="13.5" customHeight="1">
      <c r="A11" s="28"/>
      <c r="D11" s="75" t="s">
        <v>82</v>
      </c>
      <c r="E11" s="75" t="s">
        <v>83</v>
      </c>
      <c r="F11" s="75" t="s">
        <v>84</v>
      </c>
      <c r="G11" s="75" t="s">
        <v>85</v>
      </c>
    </row>
    <row r="12" spans="2:8" ht="14.25">
      <c r="B12" s="75"/>
      <c r="C12" s="75"/>
      <c r="D12" s="75" t="s">
        <v>240</v>
      </c>
      <c r="E12" s="75"/>
      <c r="G12" s="75" t="s">
        <v>599</v>
      </c>
      <c r="H12" s="75"/>
    </row>
    <row r="13" spans="2:8" ht="14.25">
      <c r="B13" s="75"/>
      <c r="C13" s="75"/>
      <c r="D13" s="75" t="s">
        <v>91</v>
      </c>
      <c r="E13" s="75" t="s">
        <v>597</v>
      </c>
      <c r="G13" s="75" t="s">
        <v>600</v>
      </c>
      <c r="H13" s="75"/>
    </row>
    <row r="14" spans="2:8" ht="15" thickBot="1">
      <c r="B14" s="106" t="s">
        <v>732</v>
      </c>
      <c r="C14" s="75"/>
      <c r="D14" s="106" t="s">
        <v>596</v>
      </c>
      <c r="E14" s="106" t="s">
        <v>598</v>
      </c>
      <c r="F14" s="106" t="s">
        <v>731</v>
      </c>
      <c r="G14" s="106" t="s">
        <v>601</v>
      </c>
      <c r="H14" s="75"/>
    </row>
    <row r="15" spans="1:8" ht="14.25">
      <c r="A15" s="77"/>
      <c r="C15" s="29"/>
      <c r="D15" s="29"/>
      <c r="E15" s="29"/>
      <c r="G15" s="29"/>
      <c r="H15" s="29"/>
    </row>
    <row r="16" spans="1:8" ht="14.25">
      <c r="A16" s="77" t="s">
        <v>50</v>
      </c>
      <c r="B16" s="28" t="s">
        <v>595</v>
      </c>
      <c r="C16" s="14"/>
      <c r="D16" s="355">
        <f>+'C-3'!G43</f>
        <v>0</v>
      </c>
      <c r="E16" s="260">
        <f>IF(D28=0,0,ROUND(+D16/D28,4))</f>
        <v>0</v>
      </c>
      <c r="F16" s="423" t="s">
        <v>724</v>
      </c>
      <c r="G16" s="355">
        <f>+G28-SUM(G18:G26)</f>
        <v>0</v>
      </c>
      <c r="H16" s="29"/>
    </row>
    <row r="17" spans="1:8" ht="14.25">
      <c r="A17" s="77"/>
      <c r="C17" s="83"/>
      <c r="D17" s="182"/>
      <c r="E17" s="175"/>
      <c r="F17" s="308"/>
      <c r="G17" s="53"/>
      <c r="H17" s="29"/>
    </row>
    <row r="18" spans="1:8" ht="14.25">
      <c r="A18" s="77" t="s">
        <v>52</v>
      </c>
      <c r="B18" s="28" t="s">
        <v>594</v>
      </c>
      <c r="C18" s="29"/>
      <c r="D18" s="360">
        <f>+'C-3'!G182</f>
        <v>0</v>
      </c>
      <c r="E18" s="260">
        <f>IF(D28=0,0,ROUND(+D18/D28,4))</f>
        <v>0</v>
      </c>
      <c r="F18" s="423" t="s">
        <v>725</v>
      </c>
      <c r="G18" s="360">
        <f>ROUND(+G28*E18,0)</f>
        <v>0</v>
      </c>
      <c r="H18" s="29"/>
    </row>
    <row r="19" spans="1:8" ht="14.25">
      <c r="A19" s="77"/>
      <c r="C19" s="83"/>
      <c r="D19" s="362"/>
      <c r="E19" s="175"/>
      <c r="F19" s="308"/>
      <c r="G19" s="362"/>
      <c r="H19" s="29"/>
    </row>
    <row r="20" spans="1:8" ht="14.25">
      <c r="A20" s="77" t="s">
        <v>54</v>
      </c>
      <c r="B20" s="28" t="s">
        <v>699</v>
      </c>
      <c r="C20" s="29"/>
      <c r="D20" s="360">
        <f>+'C-3'!G213</f>
        <v>0</v>
      </c>
      <c r="E20" s="260">
        <f>IF(D28=0,0,ROUND(+D20/D28,4))</f>
        <v>0</v>
      </c>
      <c r="F20" s="423" t="s">
        <v>726</v>
      </c>
      <c r="G20" s="360">
        <f>ROUND(+G28*E20,0)</f>
        <v>0</v>
      </c>
      <c r="H20" s="29"/>
    </row>
    <row r="21" spans="1:8" ht="14.25">
      <c r="A21" s="77"/>
      <c r="C21" s="83"/>
      <c r="D21" s="362"/>
      <c r="E21" s="175"/>
      <c r="F21" s="308"/>
      <c r="G21" s="362"/>
      <c r="H21" s="29"/>
    </row>
    <row r="22" spans="1:8" ht="14.25">
      <c r="A22" s="77" t="s">
        <v>56</v>
      </c>
      <c r="B22" s="28" t="s">
        <v>604</v>
      </c>
      <c r="C22" s="29"/>
      <c r="D22" s="360">
        <f>+'C-3'!G244</f>
        <v>0</v>
      </c>
      <c r="E22" s="260">
        <f>IF(D28=0,0,ROUND(+D22/D28,4))</f>
        <v>0</v>
      </c>
      <c r="F22" s="423" t="s">
        <v>727</v>
      </c>
      <c r="G22" s="360">
        <f>ROUND(+G28*E22,0)</f>
        <v>0</v>
      </c>
      <c r="H22" s="29"/>
    </row>
    <row r="23" spans="1:8" ht="14.25">
      <c r="A23" s="77"/>
      <c r="C23" s="83"/>
      <c r="D23" s="362"/>
      <c r="E23" s="175"/>
      <c r="F23" s="308"/>
      <c r="G23" s="362"/>
      <c r="H23" s="29"/>
    </row>
    <row r="24" spans="1:8" ht="14.25">
      <c r="A24" s="77" t="s">
        <v>58</v>
      </c>
      <c r="B24" s="28" t="s">
        <v>602</v>
      </c>
      <c r="C24" s="29"/>
      <c r="D24" s="360">
        <f>+'C-3'!G295</f>
        <v>0</v>
      </c>
      <c r="E24" s="260">
        <f>IF(D28=0,0,ROUND(+D24/D28,4))</f>
        <v>0</v>
      </c>
      <c r="F24" s="423" t="s">
        <v>728</v>
      </c>
      <c r="G24" s="360">
        <f>ROUND(+G28*E24,0)</f>
        <v>0</v>
      </c>
      <c r="H24" s="29"/>
    </row>
    <row r="25" spans="1:8" ht="14.25">
      <c r="A25" s="77"/>
      <c r="C25" s="83"/>
      <c r="D25" s="362"/>
      <c r="E25" s="175"/>
      <c r="F25" s="308"/>
      <c r="G25" s="362"/>
      <c r="H25" s="29"/>
    </row>
    <row r="26" spans="1:8" ht="14.25">
      <c r="A26" s="77" t="s">
        <v>60</v>
      </c>
      <c r="B26" s="28" t="s">
        <v>603</v>
      </c>
      <c r="C26" s="29"/>
      <c r="D26" s="360">
        <f>+'C-3'!G336</f>
        <v>0</v>
      </c>
      <c r="E26" s="260">
        <f>IF(D28=0,0,ROUND(+D26/D28,4))</f>
        <v>0</v>
      </c>
      <c r="F26" s="423" t="s">
        <v>729</v>
      </c>
      <c r="G26" s="360">
        <f>ROUND(+G28*E26,0)</f>
        <v>0</v>
      </c>
      <c r="H26" s="29"/>
    </row>
    <row r="27" spans="1:8" ht="14.25">
      <c r="A27" s="77"/>
      <c r="B27" s="79"/>
      <c r="C27" s="83"/>
      <c r="D27" s="182"/>
      <c r="E27" s="175"/>
      <c r="F27" s="423"/>
      <c r="G27" s="53"/>
      <c r="H27" s="29"/>
    </row>
    <row r="28" spans="1:8" ht="15" thickBot="1">
      <c r="A28" s="77" t="s">
        <v>229</v>
      </c>
      <c r="B28" s="28" t="s">
        <v>577</v>
      </c>
      <c r="C28" s="14"/>
      <c r="D28" s="375">
        <f>SUM(D16:D26)</f>
        <v>0</v>
      </c>
      <c r="E28" s="270">
        <f>SUM(E16:E27)</f>
        <v>0</v>
      </c>
      <c r="F28" s="423" t="s">
        <v>730</v>
      </c>
      <c r="G28" s="375">
        <f>+G51</f>
        <v>0</v>
      </c>
      <c r="H28" s="29"/>
    </row>
    <row r="29" spans="1:8" ht="15" thickTop="1">
      <c r="A29" s="77"/>
      <c r="C29" s="29"/>
      <c r="D29" s="29"/>
      <c r="E29" s="29"/>
      <c r="G29" s="29"/>
      <c r="H29" s="29"/>
    </row>
    <row r="30" spans="1:8" ht="14.25">
      <c r="A30" s="77"/>
      <c r="C30" s="29"/>
      <c r="D30" s="29"/>
      <c r="E30" s="29"/>
      <c r="F30" s="29"/>
      <c r="G30" s="29"/>
      <c r="H30" s="29"/>
    </row>
    <row r="31" spans="1:8" ht="14.25">
      <c r="A31" s="28"/>
      <c r="C31" s="29"/>
      <c r="D31" s="29"/>
      <c r="E31" s="29"/>
      <c r="F31" s="29"/>
      <c r="G31" s="29"/>
      <c r="H31" s="29"/>
    </row>
    <row r="32" spans="1:8" ht="14.25">
      <c r="A32" s="77"/>
      <c r="C32" s="29"/>
      <c r="D32" s="29"/>
      <c r="E32" s="29"/>
      <c r="F32" s="29"/>
      <c r="G32" s="29"/>
      <c r="H32" s="29"/>
    </row>
    <row r="33" spans="1:7" ht="15" customHeight="1">
      <c r="A33" s="108" t="s">
        <v>578</v>
      </c>
      <c r="C33" s="82"/>
      <c r="D33" s="29"/>
      <c r="E33" s="29"/>
      <c r="F33" s="83"/>
      <c r="G33" s="29"/>
    </row>
    <row r="34" spans="1:7" ht="15" customHeight="1">
      <c r="A34" s="28"/>
      <c r="C34" s="82"/>
      <c r="D34" s="75" t="s">
        <v>82</v>
      </c>
      <c r="E34" s="75" t="s">
        <v>83</v>
      </c>
      <c r="F34" s="75" t="s">
        <v>84</v>
      </c>
      <c r="G34" s="91" t="s">
        <v>85</v>
      </c>
    </row>
    <row r="35" spans="1:7" ht="15" customHeight="1">
      <c r="A35" s="76" t="s">
        <v>579</v>
      </c>
      <c r="C35" s="82"/>
      <c r="D35" s="75" t="s">
        <v>237</v>
      </c>
      <c r="E35" s="75" t="s">
        <v>238</v>
      </c>
      <c r="F35" s="247" t="s">
        <v>239</v>
      </c>
      <c r="G35" s="75" t="s">
        <v>240</v>
      </c>
    </row>
    <row r="36" spans="1:7" ht="15" customHeight="1">
      <c r="A36" s="76"/>
      <c r="B36" s="28" t="s">
        <v>580</v>
      </c>
      <c r="C36" s="82"/>
      <c r="D36" s="8" t="s">
        <v>241</v>
      </c>
      <c r="E36" s="8" t="s">
        <v>242</v>
      </c>
      <c r="F36" s="248" t="s">
        <v>242</v>
      </c>
      <c r="G36" s="8" t="s">
        <v>243</v>
      </c>
    </row>
    <row r="37" spans="1:7" ht="15" customHeight="1">
      <c r="A37" s="77"/>
      <c r="C37" s="82"/>
      <c r="D37" s="91"/>
      <c r="E37" s="91"/>
      <c r="F37" s="107"/>
      <c r="G37" s="91"/>
    </row>
    <row r="38" spans="1:7" ht="15" customHeight="1">
      <c r="A38" s="77" t="s">
        <v>230</v>
      </c>
      <c r="B38" s="269" t="str">
        <f>+'C-3'!B151</f>
        <v>Payroll Taxes</v>
      </c>
      <c r="C38" s="82"/>
      <c r="D38" s="355">
        <f>+'C-3'!D151</f>
        <v>0</v>
      </c>
      <c r="E38" s="355">
        <f>+'C-3'!E151</f>
        <v>0</v>
      </c>
      <c r="F38" s="354">
        <f>+'C-3'!F151</f>
        <v>0</v>
      </c>
      <c r="G38" s="355">
        <f>D38+E38+F38</f>
        <v>0</v>
      </c>
    </row>
    <row r="39" spans="1:7" ht="15" customHeight="1">
      <c r="A39" s="77"/>
      <c r="C39" s="82"/>
      <c r="D39" s="83"/>
      <c r="E39" s="83"/>
      <c r="F39" s="83"/>
      <c r="G39" s="83"/>
    </row>
    <row r="40" spans="1:7" ht="15" customHeight="1">
      <c r="A40" s="77" t="s">
        <v>231</v>
      </c>
      <c r="B40" s="269" t="str">
        <f>+'C-3'!B153</f>
        <v>Worker's Compensation</v>
      </c>
      <c r="C40" s="82"/>
      <c r="D40" s="360">
        <f>+'C-3'!D153</f>
        <v>0</v>
      </c>
      <c r="E40" s="360">
        <f>+'C-3'!E153</f>
        <v>0</v>
      </c>
      <c r="F40" s="363">
        <f>+'C-3'!F153</f>
        <v>0</v>
      </c>
      <c r="G40" s="360">
        <f>D40+E40+F40</f>
        <v>0</v>
      </c>
    </row>
    <row r="41" spans="1:7" ht="15" customHeight="1">
      <c r="A41" s="77"/>
      <c r="C41" s="82"/>
      <c r="D41" s="362"/>
      <c r="E41" s="362"/>
      <c r="F41" s="362"/>
      <c r="G41" s="362"/>
    </row>
    <row r="42" spans="1:7" ht="15" customHeight="1">
      <c r="A42" s="77" t="s">
        <v>233</v>
      </c>
      <c r="B42" s="269" t="str">
        <f>+'C-3'!B155</f>
        <v>Vacation, Holiday  &amp; Sick Pay</v>
      </c>
      <c r="C42" s="82"/>
      <c r="D42" s="360">
        <f>+'C-3'!D155</f>
        <v>0</v>
      </c>
      <c r="E42" s="360">
        <f>+'C-3'!E155</f>
        <v>0</v>
      </c>
      <c r="F42" s="363">
        <f>+'C-3'!F155</f>
        <v>0</v>
      </c>
      <c r="G42" s="360">
        <f>D42+E42+F42</f>
        <v>0</v>
      </c>
    </row>
    <row r="43" spans="1:7" ht="15" customHeight="1">
      <c r="A43" s="77"/>
      <c r="C43" s="82"/>
      <c r="D43" s="362"/>
      <c r="E43" s="362"/>
      <c r="F43" s="362"/>
      <c r="G43" s="362"/>
    </row>
    <row r="44" spans="1:7" ht="15" customHeight="1">
      <c r="A44" s="77" t="s">
        <v>235</v>
      </c>
      <c r="B44" s="269" t="str">
        <f>+'C-3'!B157</f>
        <v>Group Insurance</v>
      </c>
      <c r="C44" s="82"/>
      <c r="D44" s="360">
        <f>+'C-3'!D157</f>
        <v>0</v>
      </c>
      <c r="E44" s="360">
        <f>+'C-3'!E157</f>
        <v>0</v>
      </c>
      <c r="F44" s="363">
        <f>+'C-3'!F157</f>
        <v>0</v>
      </c>
      <c r="G44" s="360">
        <f>D44+E44+F44</f>
        <v>0</v>
      </c>
    </row>
    <row r="45" spans="1:7" ht="15" customHeight="1">
      <c r="A45" s="77"/>
      <c r="C45" s="82"/>
      <c r="D45" s="362"/>
      <c r="E45" s="362"/>
      <c r="F45" s="362"/>
      <c r="G45" s="362"/>
    </row>
    <row r="46" spans="1:7" ht="15" customHeight="1">
      <c r="A46" s="77" t="s">
        <v>256</v>
      </c>
      <c r="B46" s="268" t="str">
        <f>+'C-3'!B159</f>
        <v>Other (Identify)</v>
      </c>
      <c r="C46" s="82"/>
      <c r="D46" s="360">
        <f>+'C-3'!D159</f>
        <v>0</v>
      </c>
      <c r="E46" s="360">
        <f>+'C-3'!E159</f>
        <v>0</v>
      </c>
      <c r="F46" s="363">
        <f>+'C-3'!F159</f>
        <v>0</v>
      </c>
      <c r="G46" s="360">
        <f>D46+E46+F46</f>
        <v>0</v>
      </c>
    </row>
    <row r="47" spans="1:7" ht="15" customHeight="1">
      <c r="A47" s="77"/>
      <c r="B47" s="30"/>
      <c r="C47" s="64"/>
      <c r="D47" s="362"/>
      <c r="E47" s="362"/>
      <c r="F47" s="362"/>
      <c r="G47" s="362"/>
    </row>
    <row r="48" spans="1:7" ht="15" customHeight="1">
      <c r="A48" s="77" t="s">
        <v>257</v>
      </c>
      <c r="B48" s="268">
        <f>+'C-3'!B161</f>
        <v>0</v>
      </c>
      <c r="C48" s="64"/>
      <c r="D48" s="379">
        <f>+'C-3'!D161</f>
        <v>0</v>
      </c>
      <c r="E48" s="379">
        <f>+'C-3'!E161</f>
        <v>0</v>
      </c>
      <c r="F48" s="400">
        <f>+'C-3'!F161</f>
        <v>0</v>
      </c>
      <c r="G48" s="379">
        <f>D48+E48+F48</f>
        <v>0</v>
      </c>
    </row>
    <row r="49" spans="1:7" ht="15" customHeight="1">
      <c r="A49" s="77"/>
      <c r="B49" s="30"/>
      <c r="C49" s="185"/>
      <c r="D49" s="85"/>
      <c r="E49" s="85"/>
      <c r="F49" s="85"/>
      <c r="G49" s="55"/>
    </row>
    <row r="50" spans="1:7" ht="15" customHeight="1">
      <c r="A50" s="77"/>
      <c r="C50" s="151"/>
      <c r="D50" s="83"/>
      <c r="E50" s="83"/>
      <c r="F50" s="83"/>
      <c r="G50" s="83"/>
    </row>
    <row r="51" spans="1:7" ht="15" customHeight="1" thickBot="1">
      <c r="A51" s="77" t="s">
        <v>259</v>
      </c>
      <c r="B51" s="65" t="s">
        <v>433</v>
      </c>
      <c r="C51" s="82"/>
      <c r="D51" s="356">
        <f>SUM(D38:D49)</f>
        <v>0</v>
      </c>
      <c r="E51" s="356">
        <f>SUM(E38:E49)</f>
        <v>0</v>
      </c>
      <c r="F51" s="357">
        <f>SUM(F38:F49)</f>
        <v>0</v>
      </c>
      <c r="G51" s="356">
        <f>SUM(G38:G49)</f>
        <v>0</v>
      </c>
    </row>
    <row r="52" spans="1:7" ht="15" customHeight="1" thickTop="1">
      <c r="A52" s="77"/>
      <c r="B52" s="65" t="s">
        <v>581</v>
      </c>
      <c r="C52" s="82"/>
      <c r="D52" s="29"/>
      <c r="E52" s="29"/>
      <c r="F52" s="83"/>
      <c r="G52" s="29"/>
    </row>
    <row r="53" spans="1:7" ht="15" customHeight="1">
      <c r="A53" s="77"/>
      <c r="C53" s="82"/>
      <c r="D53" s="29"/>
      <c r="E53" s="29"/>
      <c r="F53" s="83"/>
      <c r="G53" s="29"/>
    </row>
    <row r="54" spans="3:8" ht="14.25">
      <c r="C54" s="29"/>
      <c r="D54" s="29"/>
      <c r="E54" s="29"/>
      <c r="F54" s="29"/>
      <c r="G54" s="29"/>
      <c r="H54" s="29"/>
    </row>
    <row r="55" spans="3:8" ht="14.25">
      <c r="C55" s="29"/>
      <c r="D55" s="29"/>
      <c r="E55" s="29"/>
      <c r="F55" s="29"/>
      <c r="G55" s="29"/>
      <c r="H55" s="29"/>
    </row>
    <row r="56" spans="3:8" ht="14.25">
      <c r="C56" s="29"/>
      <c r="D56" s="29"/>
      <c r="E56" s="29"/>
      <c r="F56" s="29"/>
      <c r="G56" s="29"/>
      <c r="H56" s="29"/>
    </row>
    <row r="72" ht="14.25">
      <c r="F72" s="29"/>
    </row>
    <row r="488" spans="1:8" ht="15">
      <c r="A488" s="108"/>
      <c r="B488" s="65"/>
      <c r="C488" s="65"/>
      <c r="D488" s="65"/>
      <c r="E488" s="65"/>
      <c r="F488" s="65"/>
      <c r="G488" s="65"/>
      <c r="H488" s="65"/>
    </row>
    <row r="489" spans="1:8" ht="15">
      <c r="A489" s="108"/>
      <c r="B489" s="65"/>
      <c r="C489" s="65"/>
      <c r="D489" s="65"/>
      <c r="E489" s="65"/>
      <c r="F489" s="65"/>
      <c r="G489" s="65"/>
      <c r="H489" s="65"/>
    </row>
    <row r="490" spans="1:8" ht="15">
      <c r="A490" s="108"/>
      <c r="B490" s="65"/>
      <c r="C490" s="65"/>
      <c r="D490" s="65"/>
      <c r="E490" s="65"/>
      <c r="F490" s="65"/>
      <c r="G490" s="65"/>
      <c r="H490" s="65"/>
    </row>
    <row r="491" spans="1:8" ht="15">
      <c r="A491" s="108"/>
      <c r="B491" s="65"/>
      <c r="C491" s="65"/>
      <c r="D491" s="65"/>
      <c r="E491" s="65"/>
      <c r="F491" s="65"/>
      <c r="G491" s="65"/>
      <c r="H491" s="65"/>
    </row>
    <row r="492" spans="1:8" ht="15">
      <c r="A492" s="108"/>
      <c r="B492" s="65"/>
      <c r="C492" s="65"/>
      <c r="D492" s="65"/>
      <c r="E492" s="65"/>
      <c r="F492" s="65"/>
      <c r="G492" s="65"/>
      <c r="H492" s="65"/>
    </row>
    <row r="493" spans="1:8" ht="15">
      <c r="A493" s="108"/>
      <c r="B493" s="65"/>
      <c r="C493" s="65"/>
      <c r="D493" s="65"/>
      <c r="E493" s="65"/>
      <c r="F493" s="65"/>
      <c r="G493" s="65"/>
      <c r="H493" s="65"/>
    </row>
    <row r="494" spans="1:8" ht="15">
      <c r="A494" s="108"/>
      <c r="B494" s="65"/>
      <c r="C494" s="65"/>
      <c r="D494" s="65"/>
      <c r="E494" s="65"/>
      <c r="F494" s="65"/>
      <c r="G494" s="65"/>
      <c r="H494" s="65"/>
    </row>
    <row r="495" spans="1:8" ht="15">
      <c r="A495" s="108"/>
      <c r="B495" s="65"/>
      <c r="C495" s="65"/>
      <c r="D495" s="65"/>
      <c r="E495" s="65"/>
      <c r="F495" s="65"/>
      <c r="G495" s="65"/>
      <c r="H495" s="65"/>
    </row>
    <row r="496" spans="1:8" ht="15">
      <c r="A496" s="108"/>
      <c r="B496" s="65"/>
      <c r="C496" s="65"/>
      <c r="D496" s="65"/>
      <c r="E496" s="65"/>
      <c r="F496" s="65"/>
      <c r="G496" s="65"/>
      <c r="H496" s="65"/>
    </row>
    <row r="497" spans="1:8" ht="15">
      <c r="A497" s="108"/>
      <c r="B497" s="65"/>
      <c r="C497" s="65"/>
      <c r="D497" s="65"/>
      <c r="E497" s="65"/>
      <c r="F497" s="65"/>
      <c r="G497" s="65"/>
      <c r="H497" s="65"/>
    </row>
    <row r="498" spans="1:8" ht="15">
      <c r="A498" s="108"/>
      <c r="B498" s="65"/>
      <c r="C498" s="65"/>
      <c r="D498" s="65"/>
      <c r="E498" s="65"/>
      <c r="F498" s="65"/>
      <c r="G498" s="65"/>
      <c r="H498" s="65"/>
    </row>
    <row r="499" spans="1:8" ht="15">
      <c r="A499" s="108"/>
      <c r="B499" s="65"/>
      <c r="C499" s="65"/>
      <c r="D499" s="65"/>
      <c r="E499" s="65"/>
      <c r="F499" s="65"/>
      <c r="G499" s="65"/>
      <c r="H499" s="65"/>
    </row>
    <row r="500" spans="1:8" ht="15">
      <c r="A500" s="108"/>
      <c r="B500" s="65"/>
      <c r="C500" s="65"/>
      <c r="D500" s="65"/>
      <c r="E500" s="65"/>
      <c r="F500" s="65"/>
      <c r="G500" s="65"/>
      <c r="H500" s="65"/>
    </row>
    <row r="501" spans="1:8" ht="15">
      <c r="A501" s="108"/>
      <c r="B501" s="65"/>
      <c r="C501" s="65"/>
      <c r="D501" s="65"/>
      <c r="E501" s="65"/>
      <c r="F501" s="65"/>
      <c r="G501" s="65"/>
      <c r="H501" s="65"/>
    </row>
    <row r="502" spans="1:8" ht="15">
      <c r="A502" s="108"/>
      <c r="B502" s="65"/>
      <c r="C502" s="65"/>
      <c r="D502" s="65"/>
      <c r="E502" s="65"/>
      <c r="F502" s="65"/>
      <c r="G502" s="65"/>
      <c r="H502" s="65"/>
    </row>
    <row r="503" spans="1:8" ht="15">
      <c r="A503" s="108"/>
      <c r="B503" s="65"/>
      <c r="C503" s="65"/>
      <c r="D503" s="65"/>
      <c r="E503" s="65"/>
      <c r="F503" s="65"/>
      <c r="G503" s="65"/>
      <c r="H503" s="65"/>
    </row>
    <row r="504" spans="1:8" ht="15">
      <c r="A504" s="108"/>
      <c r="B504" s="65"/>
      <c r="C504" s="65"/>
      <c r="D504" s="65"/>
      <c r="E504" s="65"/>
      <c r="F504" s="65"/>
      <c r="G504" s="65"/>
      <c r="H504" s="65"/>
    </row>
    <row r="505" spans="1:8" ht="15">
      <c r="A505" s="108"/>
      <c r="B505" s="65"/>
      <c r="C505" s="65"/>
      <c r="D505" s="65"/>
      <c r="E505" s="65"/>
      <c r="F505" s="65"/>
      <c r="G505" s="65"/>
      <c r="H505" s="65"/>
    </row>
    <row r="506" spans="1:8" ht="15">
      <c r="A506" s="108"/>
      <c r="B506" s="65"/>
      <c r="C506" s="65"/>
      <c r="D506" s="65"/>
      <c r="E506" s="65"/>
      <c r="F506" s="65"/>
      <c r="G506" s="65"/>
      <c r="H506" s="65"/>
    </row>
    <row r="507" spans="1:8" ht="15">
      <c r="A507" s="108"/>
      <c r="B507" s="65"/>
      <c r="C507" s="65"/>
      <c r="D507" s="65"/>
      <c r="E507" s="65"/>
      <c r="F507" s="65"/>
      <c r="G507" s="65"/>
      <c r="H507" s="65"/>
    </row>
    <row r="508" spans="1:8" ht="15">
      <c r="A508" s="108"/>
      <c r="B508" s="65"/>
      <c r="C508" s="65"/>
      <c r="D508" s="65"/>
      <c r="E508" s="65"/>
      <c r="F508" s="65"/>
      <c r="G508" s="65"/>
      <c r="H508" s="65"/>
    </row>
    <row r="509" spans="1:8" ht="15">
      <c r="A509" s="108"/>
      <c r="B509" s="65"/>
      <c r="C509" s="65"/>
      <c r="D509" s="65"/>
      <c r="E509" s="65"/>
      <c r="F509" s="65"/>
      <c r="G509" s="65"/>
      <c r="H509" s="65"/>
    </row>
    <row r="510" spans="1:8" ht="15">
      <c r="A510" s="108"/>
      <c r="B510" s="65"/>
      <c r="C510" s="65"/>
      <c r="D510" s="65"/>
      <c r="E510" s="65"/>
      <c r="F510" s="65"/>
      <c r="G510" s="65"/>
      <c r="H510" s="65"/>
    </row>
    <row r="511" spans="1:8" ht="15">
      <c r="A511" s="108"/>
      <c r="B511" s="65"/>
      <c r="C511" s="65"/>
      <c r="D511" s="65"/>
      <c r="E511" s="65"/>
      <c r="F511" s="65"/>
      <c r="G511" s="65"/>
      <c r="H511" s="65"/>
    </row>
    <row r="512" spans="1:8" ht="15">
      <c r="A512" s="108"/>
      <c r="B512" s="65"/>
      <c r="C512" s="65"/>
      <c r="D512" s="65"/>
      <c r="E512" s="65"/>
      <c r="F512" s="65"/>
      <c r="G512" s="65"/>
      <c r="H512" s="65"/>
    </row>
    <row r="513" spans="1:8" ht="15">
      <c r="A513" s="108"/>
      <c r="B513" s="65"/>
      <c r="C513" s="65"/>
      <c r="D513" s="65"/>
      <c r="E513" s="65"/>
      <c r="F513" s="65"/>
      <c r="G513" s="65"/>
      <c r="H513" s="65"/>
    </row>
    <row r="514" spans="1:8" ht="15">
      <c r="A514" s="108"/>
      <c r="B514" s="65"/>
      <c r="C514" s="65"/>
      <c r="D514" s="65"/>
      <c r="E514" s="65"/>
      <c r="F514" s="65"/>
      <c r="G514" s="65"/>
      <c r="H514" s="65"/>
    </row>
    <row r="515" spans="1:8" ht="15">
      <c r="A515" s="108"/>
      <c r="B515" s="65"/>
      <c r="C515" s="65"/>
      <c r="D515" s="65"/>
      <c r="E515" s="65"/>
      <c r="F515" s="65"/>
      <c r="G515" s="65"/>
      <c r="H515" s="65"/>
    </row>
    <row r="516" spans="1:8" ht="15">
      <c r="A516" s="108"/>
      <c r="B516" s="65"/>
      <c r="C516" s="65"/>
      <c r="D516" s="65"/>
      <c r="E516" s="65"/>
      <c r="F516" s="65"/>
      <c r="G516" s="65"/>
      <c r="H516" s="65"/>
    </row>
    <row r="517" spans="1:8" ht="15">
      <c r="A517" s="108"/>
      <c r="B517" s="65"/>
      <c r="C517" s="65"/>
      <c r="D517" s="65"/>
      <c r="E517" s="65"/>
      <c r="F517" s="65"/>
      <c r="G517" s="65"/>
      <c r="H517" s="65"/>
    </row>
    <row r="518" spans="1:8" ht="15">
      <c r="A518" s="108"/>
      <c r="B518" s="65"/>
      <c r="C518" s="65"/>
      <c r="D518" s="65"/>
      <c r="E518" s="65"/>
      <c r="F518" s="65"/>
      <c r="G518" s="65"/>
      <c r="H518" s="65"/>
    </row>
    <row r="519" spans="1:8" ht="15">
      <c r="A519" s="108"/>
      <c r="B519" s="65"/>
      <c r="C519" s="65"/>
      <c r="D519" s="65"/>
      <c r="E519" s="65"/>
      <c r="F519" s="65"/>
      <c r="G519" s="65"/>
      <c r="H519" s="65"/>
    </row>
    <row r="520" spans="1:8" ht="15">
      <c r="A520" s="108"/>
      <c r="B520" s="65"/>
      <c r="C520" s="65"/>
      <c r="D520" s="65"/>
      <c r="E520" s="65"/>
      <c r="F520" s="65"/>
      <c r="G520" s="65"/>
      <c r="H520" s="65"/>
    </row>
    <row r="521" spans="1:8" ht="15">
      <c r="A521" s="108"/>
      <c r="B521" s="65"/>
      <c r="C521" s="65"/>
      <c r="D521" s="65"/>
      <c r="E521" s="65"/>
      <c r="F521" s="65"/>
      <c r="G521" s="65"/>
      <c r="H521" s="65"/>
    </row>
    <row r="522" spans="1:8" ht="15">
      <c r="A522" s="108"/>
      <c r="B522" s="65"/>
      <c r="C522" s="65"/>
      <c r="D522" s="65"/>
      <c r="E522" s="65"/>
      <c r="F522" s="65"/>
      <c r="G522" s="65"/>
      <c r="H522" s="65"/>
    </row>
    <row r="523" spans="1:8" ht="15">
      <c r="A523" s="108"/>
      <c r="B523" s="65"/>
      <c r="C523" s="65"/>
      <c r="D523" s="65"/>
      <c r="E523" s="65"/>
      <c r="F523" s="65"/>
      <c r="G523" s="65"/>
      <c r="H523" s="65"/>
    </row>
    <row r="524" spans="1:8" ht="15">
      <c r="A524" s="108"/>
      <c r="B524" s="65"/>
      <c r="C524" s="65"/>
      <c r="D524" s="65"/>
      <c r="E524" s="65"/>
      <c r="F524" s="65"/>
      <c r="G524" s="65"/>
      <c r="H524" s="65"/>
    </row>
    <row r="525" spans="1:8" ht="15">
      <c r="A525" s="108"/>
      <c r="B525" s="65"/>
      <c r="C525" s="65"/>
      <c r="D525" s="65"/>
      <c r="E525" s="65"/>
      <c r="F525" s="65"/>
      <c r="G525" s="65"/>
      <c r="H525" s="65"/>
    </row>
    <row r="526" spans="1:8" ht="15">
      <c r="A526" s="108"/>
      <c r="B526" s="65"/>
      <c r="C526" s="65"/>
      <c r="D526" s="65"/>
      <c r="E526" s="65"/>
      <c r="F526" s="65"/>
      <c r="G526" s="65"/>
      <c r="H526" s="65"/>
    </row>
    <row r="527" spans="1:8" ht="15">
      <c r="A527" s="108"/>
      <c r="B527" s="65"/>
      <c r="C527" s="65"/>
      <c r="D527" s="65"/>
      <c r="E527" s="65"/>
      <c r="F527" s="65"/>
      <c r="G527" s="65"/>
      <c r="H527" s="65"/>
    </row>
    <row r="528" spans="1:8" ht="15">
      <c r="A528" s="108"/>
      <c r="B528" s="65"/>
      <c r="C528" s="65"/>
      <c r="D528" s="65"/>
      <c r="E528" s="65"/>
      <c r="F528" s="65"/>
      <c r="G528" s="65"/>
      <c r="H528" s="65"/>
    </row>
    <row r="529" spans="1:8" ht="15">
      <c r="A529" s="108"/>
      <c r="B529" s="65"/>
      <c r="C529" s="65"/>
      <c r="D529" s="65"/>
      <c r="E529" s="65"/>
      <c r="F529" s="65"/>
      <c r="G529" s="65"/>
      <c r="H529" s="65"/>
    </row>
    <row r="530" spans="1:8" ht="15">
      <c r="A530" s="108"/>
      <c r="B530" s="65"/>
      <c r="C530" s="65"/>
      <c r="D530" s="65"/>
      <c r="E530" s="65"/>
      <c r="F530" s="65"/>
      <c r="G530" s="65"/>
      <c r="H530" s="65"/>
    </row>
    <row r="531" spans="1:8" ht="15">
      <c r="A531" s="108"/>
      <c r="B531" s="65"/>
      <c r="C531" s="65"/>
      <c r="D531" s="65"/>
      <c r="E531" s="65"/>
      <c r="F531" s="65"/>
      <c r="G531" s="65"/>
      <c r="H531" s="65"/>
    </row>
    <row r="532" spans="1:8" ht="15">
      <c r="A532" s="108"/>
      <c r="B532" s="65"/>
      <c r="C532" s="65"/>
      <c r="D532" s="65"/>
      <c r="E532" s="65"/>
      <c r="F532" s="65"/>
      <c r="G532" s="65"/>
      <c r="H532" s="65"/>
    </row>
    <row r="533" spans="1:8" ht="15">
      <c r="A533" s="108"/>
      <c r="B533" s="65"/>
      <c r="C533" s="65"/>
      <c r="D533" s="65"/>
      <c r="E533" s="65"/>
      <c r="F533" s="65"/>
      <c r="G533" s="65"/>
      <c r="H533" s="65"/>
    </row>
    <row r="534" spans="1:8" ht="15">
      <c r="A534" s="108"/>
      <c r="B534" s="65"/>
      <c r="C534" s="65"/>
      <c r="D534" s="65"/>
      <c r="E534" s="65"/>
      <c r="F534" s="65"/>
      <c r="G534" s="65"/>
      <c r="H534" s="65"/>
    </row>
    <row r="535" spans="1:8" ht="15">
      <c r="A535" s="108"/>
      <c r="B535" s="65"/>
      <c r="C535" s="65"/>
      <c r="D535" s="65"/>
      <c r="E535" s="65"/>
      <c r="F535" s="65"/>
      <c r="G535" s="65"/>
      <c r="H535" s="65"/>
    </row>
    <row r="536" spans="1:8" ht="15">
      <c r="A536" s="108"/>
      <c r="B536" s="65"/>
      <c r="C536" s="65"/>
      <c r="D536" s="65"/>
      <c r="E536" s="65"/>
      <c r="F536" s="65"/>
      <c r="G536" s="65"/>
      <c r="H536" s="65"/>
    </row>
    <row r="537" spans="1:8" ht="15">
      <c r="A537" s="108"/>
      <c r="B537" s="65"/>
      <c r="C537" s="65"/>
      <c r="D537" s="65"/>
      <c r="E537" s="65"/>
      <c r="F537" s="65"/>
      <c r="G537" s="65"/>
      <c r="H537" s="65"/>
    </row>
    <row r="538" spans="1:8" ht="15">
      <c r="A538" s="108"/>
      <c r="B538" s="65"/>
      <c r="C538" s="65"/>
      <c r="D538" s="65"/>
      <c r="E538" s="65"/>
      <c r="F538" s="65"/>
      <c r="G538" s="65"/>
      <c r="H538" s="65"/>
    </row>
    <row r="539" spans="1:8" ht="15">
      <c r="A539" s="108"/>
      <c r="B539" s="65"/>
      <c r="C539" s="65"/>
      <c r="D539" s="65"/>
      <c r="E539" s="65"/>
      <c r="F539" s="65"/>
      <c r="G539" s="65"/>
      <c r="H539" s="65"/>
    </row>
    <row r="540" spans="1:8" ht="15">
      <c r="A540" s="108"/>
      <c r="B540" s="65"/>
      <c r="C540" s="65"/>
      <c r="D540" s="65"/>
      <c r="E540" s="65"/>
      <c r="F540" s="65"/>
      <c r="G540" s="65"/>
      <c r="H540" s="65"/>
    </row>
    <row r="541" spans="1:8" ht="15">
      <c r="A541" s="108"/>
      <c r="B541" s="65"/>
      <c r="C541" s="65"/>
      <c r="D541" s="65"/>
      <c r="E541" s="65"/>
      <c r="F541" s="65"/>
      <c r="G541" s="65"/>
      <c r="H541" s="65"/>
    </row>
    <row r="542" spans="1:8" ht="15">
      <c r="A542" s="108"/>
      <c r="B542" s="65"/>
      <c r="C542" s="65"/>
      <c r="D542" s="65"/>
      <c r="E542" s="65"/>
      <c r="F542" s="65"/>
      <c r="G542" s="65"/>
      <c r="H542" s="65"/>
    </row>
    <row r="543" spans="1:8" ht="15">
      <c r="A543" s="108"/>
      <c r="B543" s="65"/>
      <c r="C543" s="65"/>
      <c r="D543" s="65"/>
      <c r="E543" s="65"/>
      <c r="F543" s="65"/>
      <c r="G543" s="65"/>
      <c r="H543" s="65"/>
    </row>
    <row r="544" spans="1:8" ht="15">
      <c r="A544" s="108"/>
      <c r="B544" s="65"/>
      <c r="C544" s="65"/>
      <c r="D544" s="65"/>
      <c r="E544" s="65"/>
      <c r="F544" s="65"/>
      <c r="G544" s="65"/>
      <c r="H544" s="65"/>
    </row>
    <row r="545" spans="1:8" ht="15">
      <c r="A545" s="108"/>
      <c r="B545" s="65"/>
      <c r="C545" s="65"/>
      <c r="D545" s="65"/>
      <c r="E545" s="65"/>
      <c r="F545" s="65"/>
      <c r="G545" s="65"/>
      <c r="H545" s="65"/>
    </row>
    <row r="546" spans="1:8" ht="15">
      <c r="A546" s="108"/>
      <c r="B546" s="65"/>
      <c r="C546" s="65"/>
      <c r="D546" s="65"/>
      <c r="E546" s="65"/>
      <c r="F546" s="65"/>
      <c r="G546" s="65"/>
      <c r="H546" s="65"/>
    </row>
    <row r="547" spans="1:8" ht="15">
      <c r="A547" s="108"/>
      <c r="B547" s="65"/>
      <c r="C547" s="65"/>
      <c r="D547" s="65"/>
      <c r="E547" s="65"/>
      <c r="F547" s="65"/>
      <c r="G547" s="65"/>
      <c r="H547" s="65"/>
    </row>
    <row r="548" spans="1:8" ht="15">
      <c r="A548" s="108"/>
      <c r="B548" s="65"/>
      <c r="C548" s="65"/>
      <c r="D548" s="65"/>
      <c r="E548" s="65"/>
      <c r="F548" s="65"/>
      <c r="G548" s="65"/>
      <c r="H548" s="65"/>
    </row>
    <row r="549" spans="1:8" ht="15">
      <c r="A549" s="108"/>
      <c r="B549" s="65"/>
      <c r="C549" s="65"/>
      <c r="D549" s="65"/>
      <c r="E549" s="65"/>
      <c r="F549" s="65"/>
      <c r="G549" s="65"/>
      <c r="H549" s="65"/>
    </row>
    <row r="550" spans="1:8" ht="15">
      <c r="A550" s="108"/>
      <c r="B550" s="65"/>
      <c r="C550" s="65"/>
      <c r="D550" s="65"/>
      <c r="E550" s="65"/>
      <c r="F550" s="65"/>
      <c r="G550" s="65"/>
      <c r="H550" s="65"/>
    </row>
    <row r="551" spans="1:8" ht="15">
      <c r="A551" s="108"/>
      <c r="B551" s="65"/>
      <c r="C551" s="65"/>
      <c r="D551" s="65"/>
      <c r="E551" s="65"/>
      <c r="F551" s="65"/>
      <c r="G551" s="65"/>
      <c r="H551" s="65"/>
    </row>
    <row r="552" spans="1:8" ht="15">
      <c r="A552" s="108"/>
      <c r="B552" s="65"/>
      <c r="C552" s="65"/>
      <c r="D552" s="65"/>
      <c r="E552" s="65"/>
      <c r="F552" s="65"/>
      <c r="G552" s="65"/>
      <c r="H552" s="65"/>
    </row>
    <row r="553" spans="1:8" ht="15">
      <c r="A553" s="108"/>
      <c r="B553" s="65"/>
      <c r="C553" s="65"/>
      <c r="D553" s="65"/>
      <c r="E553" s="65"/>
      <c r="F553" s="65"/>
      <c r="G553" s="65"/>
      <c r="H553" s="65"/>
    </row>
    <row r="554" spans="1:8" ht="15">
      <c r="A554" s="108"/>
      <c r="B554" s="65"/>
      <c r="C554" s="65"/>
      <c r="D554" s="65"/>
      <c r="E554" s="65"/>
      <c r="F554" s="65"/>
      <c r="G554" s="65"/>
      <c r="H554" s="65"/>
    </row>
    <row r="555" spans="1:8" ht="15">
      <c r="A555" s="108"/>
      <c r="B555" s="65"/>
      <c r="C555" s="65"/>
      <c r="D555" s="65"/>
      <c r="E555" s="65"/>
      <c r="F555" s="65"/>
      <c r="G555" s="65"/>
      <c r="H555" s="65"/>
    </row>
    <row r="556" spans="1:8" ht="15">
      <c r="A556" s="108"/>
      <c r="B556" s="65"/>
      <c r="C556" s="65"/>
      <c r="D556" s="65"/>
      <c r="E556" s="65"/>
      <c r="F556" s="65"/>
      <c r="G556" s="65"/>
      <c r="H556" s="65"/>
    </row>
    <row r="557" spans="1:8" ht="15">
      <c r="A557" s="108"/>
      <c r="B557" s="65"/>
      <c r="C557" s="65"/>
      <c r="D557" s="65"/>
      <c r="E557" s="65"/>
      <c r="F557" s="65"/>
      <c r="G557" s="65"/>
      <c r="H557" s="65"/>
    </row>
    <row r="558" spans="1:8" ht="15">
      <c r="A558" s="108"/>
      <c r="B558" s="65"/>
      <c r="C558" s="65"/>
      <c r="D558" s="65"/>
      <c r="E558" s="65"/>
      <c r="F558" s="65"/>
      <c r="G558" s="65"/>
      <c r="H558" s="65"/>
    </row>
    <row r="559" spans="1:8" ht="15">
      <c r="A559" s="108"/>
      <c r="B559" s="65"/>
      <c r="C559" s="65"/>
      <c r="D559" s="65"/>
      <c r="E559" s="65"/>
      <c r="F559" s="65"/>
      <c r="G559" s="65"/>
      <c r="H559" s="65"/>
    </row>
    <row r="560" spans="1:8" ht="15">
      <c r="A560" s="108"/>
      <c r="B560" s="65"/>
      <c r="C560" s="65"/>
      <c r="D560" s="65"/>
      <c r="E560" s="65"/>
      <c r="F560" s="65"/>
      <c r="G560" s="65"/>
      <c r="H560" s="65"/>
    </row>
    <row r="561" spans="1:8" ht="15">
      <c r="A561" s="108"/>
      <c r="B561" s="65"/>
      <c r="C561" s="65"/>
      <c r="D561" s="65"/>
      <c r="E561" s="65"/>
      <c r="F561" s="65"/>
      <c r="G561" s="65"/>
      <c r="H561" s="65"/>
    </row>
    <row r="562" spans="1:8" ht="15">
      <c r="A562" s="108"/>
      <c r="B562" s="65"/>
      <c r="C562" s="65"/>
      <c r="D562" s="65"/>
      <c r="E562" s="65"/>
      <c r="F562" s="65"/>
      <c r="G562" s="65"/>
      <c r="H562" s="65"/>
    </row>
    <row r="563" spans="1:8" ht="15">
      <c r="A563" s="108"/>
      <c r="B563" s="65"/>
      <c r="C563" s="65"/>
      <c r="D563" s="65"/>
      <c r="E563" s="65"/>
      <c r="F563" s="65"/>
      <c r="G563" s="65"/>
      <c r="H563" s="65"/>
    </row>
    <row r="564" spans="1:8" ht="15">
      <c r="A564" s="108"/>
      <c r="B564" s="65"/>
      <c r="C564" s="65"/>
      <c r="D564" s="65"/>
      <c r="E564" s="65"/>
      <c r="F564" s="65"/>
      <c r="G564" s="65"/>
      <c r="H564" s="65"/>
    </row>
    <row r="565" spans="1:8" ht="15">
      <c r="A565" s="108"/>
      <c r="B565" s="65"/>
      <c r="C565" s="65"/>
      <c r="D565" s="65"/>
      <c r="E565" s="65"/>
      <c r="F565" s="65"/>
      <c r="G565" s="65"/>
      <c r="H565" s="65"/>
    </row>
    <row r="566" spans="1:8" ht="15">
      <c r="A566" s="108"/>
      <c r="B566" s="65"/>
      <c r="C566" s="65"/>
      <c r="D566" s="65"/>
      <c r="E566" s="65"/>
      <c r="F566" s="65"/>
      <c r="G566" s="65"/>
      <c r="H566" s="65"/>
    </row>
    <row r="567" spans="1:8" ht="15">
      <c r="A567" s="108"/>
      <c r="B567" s="65"/>
      <c r="C567" s="65"/>
      <c r="D567" s="65"/>
      <c r="E567" s="65"/>
      <c r="F567" s="65"/>
      <c r="G567" s="65"/>
      <c r="H567" s="65"/>
    </row>
    <row r="568" spans="1:8" ht="15">
      <c r="A568" s="108"/>
      <c r="B568" s="65"/>
      <c r="C568" s="65"/>
      <c r="D568" s="65"/>
      <c r="E568" s="65"/>
      <c r="F568" s="65"/>
      <c r="G568" s="65"/>
      <c r="H568" s="65"/>
    </row>
    <row r="569" spans="1:8" ht="15">
      <c r="A569" s="108"/>
      <c r="B569" s="65"/>
      <c r="C569" s="65"/>
      <c r="D569" s="65"/>
      <c r="E569" s="65"/>
      <c r="F569" s="65"/>
      <c r="G569" s="65"/>
      <c r="H569" s="65"/>
    </row>
    <row r="570" spans="1:8" ht="15">
      <c r="A570" s="108"/>
      <c r="B570" s="65"/>
      <c r="C570" s="65"/>
      <c r="D570" s="65"/>
      <c r="E570" s="65"/>
      <c r="F570" s="65"/>
      <c r="G570" s="65"/>
      <c r="H570" s="65"/>
    </row>
    <row r="571" spans="1:8" ht="15">
      <c r="A571" s="108"/>
      <c r="B571" s="65"/>
      <c r="C571" s="65"/>
      <c r="D571" s="65"/>
      <c r="E571" s="65"/>
      <c r="F571" s="65"/>
      <c r="G571" s="65"/>
      <c r="H571" s="65"/>
    </row>
    <row r="572" spans="1:8" ht="15">
      <c r="A572" s="108"/>
      <c r="B572" s="65"/>
      <c r="C572" s="65"/>
      <c r="D572" s="65"/>
      <c r="E572" s="65"/>
      <c r="F572" s="65"/>
      <c r="G572" s="65"/>
      <c r="H572" s="65"/>
    </row>
    <row r="573" spans="1:8" ht="15">
      <c r="A573" s="108"/>
      <c r="B573" s="65"/>
      <c r="C573" s="65"/>
      <c r="D573" s="65"/>
      <c r="E573" s="65"/>
      <c r="F573" s="65"/>
      <c r="G573" s="65"/>
      <c r="H573" s="65"/>
    </row>
    <row r="574" spans="1:8" ht="15">
      <c r="A574" s="108"/>
      <c r="B574" s="65"/>
      <c r="C574" s="65"/>
      <c r="D574" s="65"/>
      <c r="E574" s="65"/>
      <c r="F574" s="65"/>
      <c r="G574" s="65"/>
      <c r="H574" s="65"/>
    </row>
    <row r="575" spans="1:8" ht="15">
      <c r="A575" s="108"/>
      <c r="B575" s="65"/>
      <c r="C575" s="65"/>
      <c r="D575" s="65"/>
      <c r="E575" s="65"/>
      <c r="F575" s="65"/>
      <c r="G575" s="65"/>
      <c r="H575" s="65"/>
    </row>
    <row r="576" spans="1:8" ht="15">
      <c r="A576" s="108"/>
      <c r="B576" s="65"/>
      <c r="C576" s="65"/>
      <c r="D576" s="65"/>
      <c r="E576" s="65"/>
      <c r="F576" s="65"/>
      <c r="G576" s="65"/>
      <c r="H576" s="65"/>
    </row>
    <row r="577" spans="1:8" ht="15">
      <c r="A577" s="108"/>
      <c r="B577" s="65"/>
      <c r="C577" s="65"/>
      <c r="D577" s="65"/>
      <c r="E577" s="65"/>
      <c r="F577" s="65"/>
      <c r="G577" s="65"/>
      <c r="H577" s="65"/>
    </row>
    <row r="578" spans="1:8" ht="15">
      <c r="A578" s="108"/>
      <c r="B578" s="65"/>
      <c r="C578" s="65"/>
      <c r="D578" s="65"/>
      <c r="E578" s="65"/>
      <c r="F578" s="65"/>
      <c r="G578" s="65"/>
      <c r="H578" s="65"/>
    </row>
    <row r="579" spans="1:8" ht="15">
      <c r="A579" s="108"/>
      <c r="B579" s="65"/>
      <c r="C579" s="65"/>
      <c r="D579" s="65"/>
      <c r="E579" s="65"/>
      <c r="F579" s="65"/>
      <c r="G579" s="65"/>
      <c r="H579" s="65"/>
    </row>
    <row r="580" spans="1:8" ht="15">
      <c r="A580" s="108"/>
      <c r="B580" s="65"/>
      <c r="C580" s="65"/>
      <c r="D580" s="65"/>
      <c r="E580" s="65"/>
      <c r="F580" s="65"/>
      <c r="G580" s="65"/>
      <c r="H580" s="65"/>
    </row>
    <row r="581" spans="1:8" ht="15">
      <c r="A581" s="108"/>
      <c r="B581" s="65"/>
      <c r="C581" s="65"/>
      <c r="D581" s="65"/>
      <c r="E581" s="65"/>
      <c r="F581" s="65"/>
      <c r="G581" s="65"/>
      <c r="H581" s="65"/>
    </row>
    <row r="582" spans="1:8" ht="15">
      <c r="A582" s="108"/>
      <c r="B582" s="65"/>
      <c r="C582" s="65"/>
      <c r="D582" s="65"/>
      <c r="E582" s="65"/>
      <c r="F582" s="65"/>
      <c r="G582" s="65"/>
      <c r="H582" s="65"/>
    </row>
    <row r="583" spans="1:8" ht="15">
      <c r="A583" s="108"/>
      <c r="B583" s="65"/>
      <c r="C583" s="65"/>
      <c r="D583" s="65"/>
      <c r="E583" s="65"/>
      <c r="F583" s="65"/>
      <c r="G583" s="65"/>
      <c r="H583" s="65"/>
    </row>
    <row r="584" spans="1:8" ht="15">
      <c r="A584" s="108"/>
      <c r="B584" s="65"/>
      <c r="C584" s="65"/>
      <c r="D584" s="65"/>
      <c r="E584" s="65"/>
      <c r="F584" s="65"/>
      <c r="G584" s="65"/>
      <c r="H584" s="65"/>
    </row>
    <row r="585" spans="1:8" ht="15">
      <c r="A585" s="108"/>
      <c r="B585" s="65"/>
      <c r="C585" s="65"/>
      <c r="D585" s="65"/>
      <c r="E585" s="65"/>
      <c r="F585" s="65"/>
      <c r="G585" s="65"/>
      <c r="H585" s="65"/>
    </row>
    <row r="586" spans="1:8" ht="15">
      <c r="A586" s="108"/>
      <c r="B586" s="65"/>
      <c r="C586" s="65"/>
      <c r="D586" s="65"/>
      <c r="E586" s="65"/>
      <c r="F586" s="65"/>
      <c r="G586" s="65"/>
      <c r="H586" s="65"/>
    </row>
    <row r="587" spans="1:8" ht="15">
      <c r="A587" s="108"/>
      <c r="B587" s="65"/>
      <c r="C587" s="65"/>
      <c r="D587" s="65"/>
      <c r="E587" s="65"/>
      <c r="F587" s="65"/>
      <c r="G587" s="65"/>
      <c r="H587" s="65"/>
    </row>
    <row r="588" spans="1:8" ht="15">
      <c r="A588" s="108"/>
      <c r="B588" s="65"/>
      <c r="C588" s="65"/>
      <c r="D588" s="65"/>
      <c r="E588" s="65"/>
      <c r="F588" s="65"/>
      <c r="G588" s="65"/>
      <c r="H588" s="65"/>
    </row>
    <row r="589" spans="1:8" ht="15">
      <c r="A589" s="108"/>
      <c r="B589" s="65"/>
      <c r="C589" s="65"/>
      <c r="D589" s="65"/>
      <c r="E589" s="65"/>
      <c r="F589" s="65"/>
      <c r="G589" s="65"/>
      <c r="H589" s="65"/>
    </row>
    <row r="590" spans="1:8" ht="15">
      <c r="A590" s="108"/>
      <c r="B590" s="65"/>
      <c r="C590" s="65"/>
      <c r="D590" s="65"/>
      <c r="E590" s="65"/>
      <c r="F590" s="65"/>
      <c r="G590" s="65"/>
      <c r="H590" s="65"/>
    </row>
    <row r="591" spans="1:8" ht="15">
      <c r="A591" s="108"/>
      <c r="B591" s="65"/>
      <c r="C591" s="65"/>
      <c r="D591" s="65"/>
      <c r="E591" s="65"/>
      <c r="F591" s="65"/>
      <c r="G591" s="65"/>
      <c r="H591" s="65"/>
    </row>
    <row r="592" spans="1:8" ht="15">
      <c r="A592" s="108"/>
      <c r="B592" s="65"/>
      <c r="C592" s="65"/>
      <c r="D592" s="65"/>
      <c r="E592" s="65"/>
      <c r="F592" s="65"/>
      <c r="G592" s="65"/>
      <c r="H592" s="65"/>
    </row>
    <row r="593" spans="1:8" ht="15">
      <c r="A593" s="108"/>
      <c r="B593" s="65"/>
      <c r="C593" s="65"/>
      <c r="D593" s="65"/>
      <c r="E593" s="65"/>
      <c r="F593" s="65"/>
      <c r="G593" s="65"/>
      <c r="H593" s="65"/>
    </row>
    <row r="594" spans="1:8" ht="15">
      <c r="A594" s="108"/>
      <c r="B594" s="65"/>
      <c r="C594" s="65"/>
      <c r="D594" s="65"/>
      <c r="E594" s="65"/>
      <c r="F594" s="65"/>
      <c r="G594" s="65"/>
      <c r="H594" s="65"/>
    </row>
    <row r="595" spans="1:8" ht="15">
      <c r="A595" s="108"/>
      <c r="B595" s="65"/>
      <c r="C595" s="65"/>
      <c r="D595" s="65"/>
      <c r="E595" s="65"/>
      <c r="F595" s="65"/>
      <c r="G595" s="65"/>
      <c r="H595" s="65"/>
    </row>
    <row r="596" spans="1:8" ht="15">
      <c r="A596" s="108"/>
      <c r="B596" s="65"/>
      <c r="C596" s="65"/>
      <c r="D596" s="65"/>
      <c r="E596" s="65"/>
      <c r="F596" s="65"/>
      <c r="G596" s="65"/>
      <c r="H596" s="65"/>
    </row>
    <row r="597" spans="1:8" ht="15">
      <c r="A597" s="108"/>
      <c r="B597" s="65"/>
      <c r="C597" s="65"/>
      <c r="D597" s="65"/>
      <c r="E597" s="65"/>
      <c r="F597" s="65"/>
      <c r="G597" s="65"/>
      <c r="H597" s="65"/>
    </row>
    <row r="598" spans="1:8" ht="15">
      <c r="A598" s="108"/>
      <c r="B598" s="65"/>
      <c r="C598" s="65"/>
      <c r="D598" s="65"/>
      <c r="E598" s="65"/>
      <c r="F598" s="65"/>
      <c r="G598" s="65"/>
      <c r="H598" s="65"/>
    </row>
    <row r="599" spans="1:8" ht="15">
      <c r="A599" s="108"/>
      <c r="B599" s="65"/>
      <c r="C599" s="65"/>
      <c r="D599" s="65"/>
      <c r="E599" s="65"/>
      <c r="F599" s="65"/>
      <c r="G599" s="65"/>
      <c r="H599" s="65"/>
    </row>
    <row r="600" spans="1:8" ht="15">
      <c r="A600" s="108"/>
      <c r="B600" s="65"/>
      <c r="C600" s="65"/>
      <c r="D600" s="65"/>
      <c r="E600" s="65"/>
      <c r="F600" s="65"/>
      <c r="G600" s="65"/>
      <c r="H600" s="65"/>
    </row>
    <row r="601" spans="1:8" ht="15">
      <c r="A601" s="108"/>
      <c r="B601" s="65"/>
      <c r="C601" s="65"/>
      <c r="D601" s="65"/>
      <c r="E601" s="65"/>
      <c r="F601" s="65"/>
      <c r="G601" s="65"/>
      <c r="H601" s="65"/>
    </row>
    <row r="602" spans="1:8" ht="15">
      <c r="A602" s="108"/>
      <c r="B602" s="65"/>
      <c r="C602" s="65"/>
      <c r="D602" s="65"/>
      <c r="E602" s="65"/>
      <c r="F602" s="65"/>
      <c r="G602" s="65"/>
      <c r="H602" s="65"/>
    </row>
    <row r="603" spans="1:8" ht="15">
      <c r="A603" s="108"/>
      <c r="B603" s="65"/>
      <c r="C603" s="65"/>
      <c r="D603" s="65"/>
      <c r="E603" s="65"/>
      <c r="F603" s="65"/>
      <c r="G603" s="65"/>
      <c r="H603" s="65"/>
    </row>
    <row r="604" spans="1:8" ht="15">
      <c r="A604" s="108"/>
      <c r="B604" s="65"/>
      <c r="C604" s="65"/>
      <c r="D604" s="65"/>
      <c r="E604" s="65"/>
      <c r="F604" s="65"/>
      <c r="G604" s="65"/>
      <c r="H604" s="65"/>
    </row>
    <row r="605" spans="1:8" ht="15">
      <c r="A605" s="108"/>
      <c r="B605" s="65"/>
      <c r="C605" s="65"/>
      <c r="D605" s="65"/>
      <c r="E605" s="65"/>
      <c r="F605" s="65"/>
      <c r="G605" s="65"/>
      <c r="H605" s="65"/>
    </row>
    <row r="606" spans="1:8" ht="15">
      <c r="A606" s="108"/>
      <c r="B606" s="65"/>
      <c r="C606" s="65"/>
      <c r="D606" s="65"/>
      <c r="E606" s="65"/>
      <c r="F606" s="65"/>
      <c r="G606" s="65"/>
      <c r="H606" s="65"/>
    </row>
    <row r="607" spans="1:8" ht="15">
      <c r="A607" s="108"/>
      <c r="B607" s="65"/>
      <c r="C607" s="65"/>
      <c r="D607" s="65"/>
      <c r="E607" s="65"/>
      <c r="F607" s="65"/>
      <c r="G607" s="65"/>
      <c r="H607" s="65"/>
    </row>
    <row r="608" spans="1:8" ht="15">
      <c r="A608" s="108"/>
      <c r="B608" s="65"/>
      <c r="C608" s="65"/>
      <c r="D608" s="65"/>
      <c r="E608" s="65"/>
      <c r="F608" s="65"/>
      <c r="G608" s="65"/>
      <c r="H608" s="65"/>
    </row>
    <row r="609" spans="1:8" ht="15">
      <c r="A609" s="108"/>
      <c r="B609" s="65"/>
      <c r="C609" s="65"/>
      <c r="D609" s="65"/>
      <c r="E609" s="65"/>
      <c r="F609" s="65"/>
      <c r="G609" s="65"/>
      <c r="H609" s="65"/>
    </row>
    <row r="610" spans="1:8" ht="15">
      <c r="A610" s="108"/>
      <c r="B610" s="65"/>
      <c r="C610" s="65"/>
      <c r="D610" s="65"/>
      <c r="E610" s="65"/>
      <c r="F610" s="65"/>
      <c r="G610" s="65"/>
      <c r="H610" s="65"/>
    </row>
    <row r="611" spans="1:8" ht="15">
      <c r="A611" s="108"/>
      <c r="B611" s="65"/>
      <c r="C611" s="65"/>
      <c r="D611" s="65"/>
      <c r="E611" s="65"/>
      <c r="F611" s="65"/>
      <c r="G611" s="65"/>
      <c r="H611" s="65"/>
    </row>
    <row r="612" spans="1:8" ht="15">
      <c r="A612" s="108"/>
      <c r="B612" s="65"/>
      <c r="C612" s="65"/>
      <c r="D612" s="65"/>
      <c r="E612" s="65"/>
      <c r="F612" s="65"/>
      <c r="G612" s="65"/>
      <c r="H612" s="65"/>
    </row>
    <row r="613" spans="1:8" ht="15">
      <c r="A613" s="108"/>
      <c r="B613" s="65"/>
      <c r="C613" s="65"/>
      <c r="D613" s="65"/>
      <c r="E613" s="65"/>
      <c r="F613" s="65"/>
      <c r="G613" s="65"/>
      <c r="H613" s="65"/>
    </row>
    <row r="614" spans="1:8" ht="15">
      <c r="A614" s="108"/>
      <c r="B614" s="65"/>
      <c r="C614" s="65"/>
      <c r="D614" s="65"/>
      <c r="E614" s="65"/>
      <c r="F614" s="65"/>
      <c r="G614" s="65"/>
      <c r="H614" s="65"/>
    </row>
    <row r="615" spans="1:8" ht="15">
      <c r="A615" s="108"/>
      <c r="B615" s="65"/>
      <c r="C615" s="65"/>
      <c r="D615" s="65"/>
      <c r="E615" s="65"/>
      <c r="F615" s="65"/>
      <c r="G615" s="65"/>
      <c r="H615" s="65"/>
    </row>
    <row r="616" spans="1:8" ht="15">
      <c r="A616" s="108"/>
      <c r="B616" s="65"/>
      <c r="C616" s="65"/>
      <c r="D616" s="65"/>
      <c r="E616" s="65"/>
      <c r="F616" s="65"/>
      <c r="G616" s="65"/>
      <c r="H616" s="65"/>
    </row>
    <row r="617" spans="1:8" ht="15">
      <c r="A617" s="108"/>
      <c r="B617" s="65"/>
      <c r="C617" s="65"/>
      <c r="D617" s="65"/>
      <c r="E617" s="65"/>
      <c r="F617" s="65"/>
      <c r="G617" s="65"/>
      <c r="H617" s="65"/>
    </row>
    <row r="618" spans="1:8" ht="15">
      <c r="A618" s="108"/>
      <c r="B618" s="65"/>
      <c r="C618" s="65"/>
      <c r="D618" s="65"/>
      <c r="E618" s="65"/>
      <c r="F618" s="65"/>
      <c r="G618" s="65"/>
      <c r="H618" s="65"/>
    </row>
    <row r="619" spans="1:8" ht="15">
      <c r="A619" s="108"/>
      <c r="B619" s="65"/>
      <c r="C619" s="65"/>
      <c r="D619" s="65"/>
      <c r="E619" s="65"/>
      <c r="F619" s="65"/>
      <c r="G619" s="65"/>
      <c r="H619" s="65"/>
    </row>
    <row r="620" spans="1:8" ht="15">
      <c r="A620" s="108"/>
      <c r="B620" s="65"/>
      <c r="C620" s="65"/>
      <c r="D620" s="65"/>
      <c r="E620" s="65"/>
      <c r="F620" s="65"/>
      <c r="G620" s="65"/>
      <c r="H620" s="65"/>
    </row>
    <row r="621" spans="1:8" ht="15">
      <c r="A621" s="108"/>
      <c r="B621" s="65"/>
      <c r="C621" s="65"/>
      <c r="D621" s="65"/>
      <c r="E621" s="65"/>
      <c r="F621" s="65"/>
      <c r="G621" s="65"/>
      <c r="H621" s="65"/>
    </row>
    <row r="622" spans="1:8" ht="15">
      <c r="A622" s="108"/>
      <c r="B622" s="65"/>
      <c r="C622" s="65"/>
      <c r="D622" s="65"/>
      <c r="E622" s="65"/>
      <c r="F622" s="65"/>
      <c r="G622" s="65"/>
      <c r="H622" s="65"/>
    </row>
    <row r="623" spans="1:8" ht="15">
      <c r="A623" s="108"/>
      <c r="B623" s="65"/>
      <c r="C623" s="65"/>
      <c r="D623" s="65"/>
      <c r="E623" s="65"/>
      <c r="F623" s="65"/>
      <c r="G623" s="65"/>
      <c r="H623" s="65"/>
    </row>
    <row r="624" spans="1:8" ht="15">
      <c r="A624" s="108"/>
      <c r="B624" s="65"/>
      <c r="C624" s="65"/>
      <c r="D624" s="65"/>
      <c r="E624" s="65"/>
      <c r="F624" s="65"/>
      <c r="G624" s="65"/>
      <c r="H624" s="65"/>
    </row>
    <row r="625" spans="1:8" ht="15">
      <c r="A625" s="108"/>
      <c r="B625" s="65"/>
      <c r="C625" s="65"/>
      <c r="D625" s="65"/>
      <c r="E625" s="65"/>
      <c r="F625" s="65"/>
      <c r="G625" s="65"/>
      <c r="H625" s="65"/>
    </row>
    <row r="626" spans="1:8" ht="15">
      <c r="A626" s="108"/>
      <c r="B626" s="65"/>
      <c r="C626" s="65"/>
      <c r="D626" s="65"/>
      <c r="E626" s="65"/>
      <c r="F626" s="65"/>
      <c r="G626" s="65"/>
      <c r="H626" s="65"/>
    </row>
    <row r="627" spans="1:8" ht="15">
      <c r="A627" s="108"/>
      <c r="B627" s="65"/>
      <c r="C627" s="65"/>
      <c r="D627" s="65"/>
      <c r="E627" s="65"/>
      <c r="F627" s="65"/>
      <c r="G627" s="65"/>
      <c r="H627" s="65"/>
    </row>
    <row r="628" spans="1:8" ht="15">
      <c r="A628" s="108"/>
      <c r="B628" s="65"/>
      <c r="C628" s="65"/>
      <c r="D628" s="65"/>
      <c r="E628" s="65"/>
      <c r="F628" s="65"/>
      <c r="G628" s="65"/>
      <c r="H628" s="65"/>
    </row>
    <row r="629" spans="1:8" ht="15">
      <c r="A629" s="108"/>
      <c r="B629" s="65"/>
      <c r="C629" s="65"/>
      <c r="D629" s="65"/>
      <c r="E629" s="65"/>
      <c r="F629" s="65"/>
      <c r="G629" s="65"/>
      <c r="H629" s="65"/>
    </row>
    <row r="630" spans="1:8" ht="15">
      <c r="A630" s="108"/>
      <c r="B630" s="65"/>
      <c r="C630" s="65"/>
      <c r="D630" s="65"/>
      <c r="E630" s="65"/>
      <c r="F630" s="65"/>
      <c r="G630" s="65"/>
      <c r="H630" s="65"/>
    </row>
    <row r="631" spans="1:8" ht="15">
      <c r="A631" s="108"/>
      <c r="B631" s="65"/>
      <c r="C631" s="65"/>
      <c r="D631" s="65"/>
      <c r="E631" s="65"/>
      <c r="F631" s="65"/>
      <c r="G631" s="65"/>
      <c r="H631" s="65"/>
    </row>
    <row r="632" spans="1:8" ht="15">
      <c r="A632" s="108"/>
      <c r="B632" s="65"/>
      <c r="C632" s="65"/>
      <c r="D632" s="65"/>
      <c r="E632" s="65"/>
      <c r="F632" s="65"/>
      <c r="G632" s="65"/>
      <c r="H632" s="65"/>
    </row>
    <row r="633" spans="1:8" ht="15">
      <c r="A633" s="108"/>
      <c r="B633" s="65"/>
      <c r="C633" s="65"/>
      <c r="D633" s="65"/>
      <c r="E633" s="65"/>
      <c r="F633" s="65"/>
      <c r="G633" s="65"/>
      <c r="H633" s="65"/>
    </row>
    <row r="634" spans="1:8" ht="15">
      <c r="A634" s="108"/>
      <c r="B634" s="65"/>
      <c r="C634" s="65"/>
      <c r="D634" s="65"/>
      <c r="E634" s="65"/>
      <c r="F634" s="65"/>
      <c r="G634" s="65"/>
      <c r="H634" s="65"/>
    </row>
    <row r="635" spans="1:8" ht="15">
      <c r="A635" s="108"/>
      <c r="B635" s="65"/>
      <c r="C635" s="65"/>
      <c r="D635" s="65"/>
      <c r="E635" s="65"/>
      <c r="F635" s="65"/>
      <c r="G635" s="65"/>
      <c r="H635" s="65"/>
    </row>
    <row r="636" spans="1:8" ht="15">
      <c r="A636" s="108"/>
      <c r="B636" s="65"/>
      <c r="C636" s="65"/>
      <c r="D636" s="65"/>
      <c r="E636" s="65"/>
      <c r="F636" s="65"/>
      <c r="G636" s="65"/>
      <c r="H636" s="65"/>
    </row>
    <row r="637" spans="1:8" ht="15">
      <c r="A637" s="108"/>
      <c r="B637" s="65"/>
      <c r="C637" s="65"/>
      <c r="D637" s="65"/>
      <c r="E637" s="65"/>
      <c r="F637" s="65"/>
      <c r="G637" s="65"/>
      <c r="H637" s="65"/>
    </row>
    <row r="638" spans="1:8" ht="15">
      <c r="A638" s="108"/>
      <c r="B638" s="65"/>
      <c r="C638" s="65"/>
      <c r="D638" s="65"/>
      <c r="E638" s="65"/>
      <c r="F638" s="65"/>
      <c r="G638" s="65"/>
      <c r="H638" s="65"/>
    </row>
    <row r="639" spans="1:8" ht="15">
      <c r="A639" s="108"/>
      <c r="B639" s="65"/>
      <c r="C639" s="65"/>
      <c r="D639" s="65"/>
      <c r="E639" s="65"/>
      <c r="F639" s="65"/>
      <c r="G639" s="65"/>
      <c r="H639" s="65"/>
    </row>
    <row r="640" spans="1:8" ht="15">
      <c r="A640" s="108"/>
      <c r="B640" s="65"/>
      <c r="C640" s="65"/>
      <c r="D640" s="65"/>
      <c r="E640" s="65"/>
      <c r="F640" s="65"/>
      <c r="G640" s="65"/>
      <c r="H640" s="65"/>
    </row>
    <row r="641" spans="1:8" ht="15">
      <c r="A641" s="108"/>
      <c r="B641" s="65"/>
      <c r="C641" s="65"/>
      <c r="D641" s="65"/>
      <c r="E641" s="65"/>
      <c r="F641" s="65"/>
      <c r="G641" s="65"/>
      <c r="H641" s="65"/>
    </row>
    <row r="642" spans="1:8" ht="15">
      <c r="A642" s="108"/>
      <c r="B642" s="65"/>
      <c r="C642" s="65"/>
      <c r="D642" s="65"/>
      <c r="E642" s="65"/>
      <c r="F642" s="65"/>
      <c r="G642" s="65"/>
      <c r="H642" s="65"/>
    </row>
    <row r="643" spans="1:8" ht="15">
      <c r="A643" s="108"/>
      <c r="B643" s="65"/>
      <c r="C643" s="65"/>
      <c r="D643" s="65"/>
      <c r="E643" s="65"/>
      <c r="F643" s="65"/>
      <c r="G643" s="65"/>
      <c r="H643" s="65"/>
    </row>
    <row r="644" spans="1:8" ht="15">
      <c r="A644" s="108"/>
      <c r="B644" s="65"/>
      <c r="C644" s="65"/>
      <c r="D644" s="65"/>
      <c r="E644" s="65"/>
      <c r="F644" s="65"/>
      <c r="G644" s="65"/>
      <c r="H644" s="65"/>
    </row>
    <row r="645" spans="1:8" ht="15">
      <c r="A645" s="108"/>
      <c r="B645" s="65"/>
      <c r="C645" s="65"/>
      <c r="D645" s="65"/>
      <c r="E645" s="65"/>
      <c r="F645" s="65"/>
      <c r="G645" s="65"/>
      <c r="H645" s="65"/>
    </row>
    <row r="646" spans="1:8" ht="15">
      <c r="A646" s="108"/>
      <c r="B646" s="65"/>
      <c r="C646" s="65"/>
      <c r="D646" s="65"/>
      <c r="E646" s="65"/>
      <c r="F646" s="65"/>
      <c r="G646" s="65"/>
      <c r="H646" s="65"/>
    </row>
    <row r="647" spans="1:8" ht="15">
      <c r="A647" s="108"/>
      <c r="B647" s="65"/>
      <c r="C647" s="65"/>
      <c r="D647" s="65"/>
      <c r="E647" s="65"/>
      <c r="F647" s="65"/>
      <c r="G647" s="65"/>
      <c r="H647" s="65"/>
    </row>
    <row r="648" spans="1:8" ht="15">
      <c r="A648" s="108"/>
      <c r="B648" s="65"/>
      <c r="C648" s="65"/>
      <c r="D648" s="65"/>
      <c r="E648" s="65"/>
      <c r="F648" s="65"/>
      <c r="G648" s="65"/>
      <c r="H648" s="65"/>
    </row>
    <row r="649" spans="1:8" ht="15">
      <c r="A649" s="108"/>
      <c r="B649" s="65"/>
      <c r="C649" s="65"/>
      <c r="D649" s="65"/>
      <c r="E649" s="65"/>
      <c r="F649" s="65"/>
      <c r="G649" s="65"/>
      <c r="H649" s="65"/>
    </row>
    <row r="650" spans="1:8" ht="15">
      <c r="A650" s="108"/>
      <c r="B650" s="65"/>
      <c r="C650" s="65"/>
      <c r="D650" s="65"/>
      <c r="E650" s="65"/>
      <c r="F650" s="65"/>
      <c r="G650" s="65"/>
      <c r="H650" s="65"/>
    </row>
    <row r="651" spans="1:8" ht="15">
      <c r="A651" s="108"/>
      <c r="B651" s="65"/>
      <c r="C651" s="65"/>
      <c r="D651" s="65"/>
      <c r="E651" s="65"/>
      <c r="F651" s="65"/>
      <c r="G651" s="65"/>
      <c r="H651" s="65"/>
    </row>
    <row r="652" spans="1:8" ht="15">
      <c r="A652" s="108"/>
      <c r="B652" s="65"/>
      <c r="C652" s="65"/>
      <c r="D652" s="65"/>
      <c r="E652" s="65"/>
      <c r="F652" s="65"/>
      <c r="G652" s="65"/>
      <c r="H652" s="65"/>
    </row>
    <row r="653" spans="1:8" ht="15">
      <c r="A653" s="108"/>
      <c r="B653" s="65"/>
      <c r="C653" s="65"/>
      <c r="D653" s="65"/>
      <c r="E653" s="65"/>
      <c r="F653" s="65"/>
      <c r="G653" s="65"/>
      <c r="H653" s="65"/>
    </row>
    <row r="654" spans="1:8" ht="15">
      <c r="A654" s="108"/>
      <c r="B654" s="65"/>
      <c r="C654" s="65"/>
      <c r="D654" s="65"/>
      <c r="E654" s="65"/>
      <c r="F654" s="65"/>
      <c r="G654" s="65"/>
      <c r="H654" s="65"/>
    </row>
    <row r="655" spans="1:8" ht="15">
      <c r="A655" s="108"/>
      <c r="B655" s="65"/>
      <c r="C655" s="65"/>
      <c r="D655" s="65"/>
      <c r="E655" s="65"/>
      <c r="F655" s="65"/>
      <c r="G655" s="65"/>
      <c r="H655" s="65"/>
    </row>
    <row r="656" spans="1:8" ht="15">
      <c r="A656" s="108"/>
      <c r="B656" s="65"/>
      <c r="C656" s="65"/>
      <c r="D656" s="65"/>
      <c r="E656" s="65"/>
      <c r="F656" s="65"/>
      <c r="G656" s="65"/>
      <c r="H656" s="65"/>
    </row>
    <row r="657" spans="1:8" ht="15">
      <c r="A657" s="108"/>
      <c r="B657" s="65"/>
      <c r="C657" s="65"/>
      <c r="D657" s="65"/>
      <c r="E657" s="65"/>
      <c r="F657" s="65"/>
      <c r="G657" s="65"/>
      <c r="H657" s="65"/>
    </row>
    <row r="658" spans="1:8" ht="15">
      <c r="A658" s="108"/>
      <c r="B658" s="65"/>
      <c r="C658" s="65"/>
      <c r="D658" s="65"/>
      <c r="E658" s="65"/>
      <c r="F658" s="65"/>
      <c r="G658" s="65"/>
      <c r="H658" s="65"/>
    </row>
    <row r="659" spans="1:8" ht="15">
      <c r="A659" s="108"/>
      <c r="B659" s="65"/>
      <c r="C659" s="65"/>
      <c r="D659" s="65"/>
      <c r="E659" s="65"/>
      <c r="F659" s="65"/>
      <c r="G659" s="65"/>
      <c r="H659" s="65"/>
    </row>
    <row r="660" spans="1:8" ht="15">
      <c r="A660" s="108"/>
      <c r="B660" s="65"/>
      <c r="C660" s="65"/>
      <c r="D660" s="65"/>
      <c r="E660" s="65"/>
      <c r="F660" s="65"/>
      <c r="G660" s="65"/>
      <c r="H660" s="65"/>
    </row>
    <row r="661" spans="1:8" ht="15">
      <c r="A661" s="108"/>
      <c r="B661" s="65"/>
      <c r="C661" s="65"/>
      <c r="D661" s="65"/>
      <c r="E661" s="65"/>
      <c r="F661" s="65"/>
      <c r="G661" s="65"/>
      <c r="H661" s="65"/>
    </row>
    <row r="662" spans="1:8" ht="15">
      <c r="A662" s="108"/>
      <c r="B662" s="65"/>
      <c r="C662" s="65"/>
      <c r="D662" s="65"/>
      <c r="E662" s="65"/>
      <c r="F662" s="65"/>
      <c r="G662" s="65"/>
      <c r="H662" s="65"/>
    </row>
    <row r="663" spans="1:8" ht="15">
      <c r="A663" s="108"/>
      <c r="B663" s="65"/>
      <c r="C663" s="65"/>
      <c r="D663" s="65"/>
      <c r="E663" s="65"/>
      <c r="F663" s="65"/>
      <c r="G663" s="65"/>
      <c r="H663" s="65"/>
    </row>
    <row r="664" spans="1:8" ht="15">
      <c r="A664" s="108"/>
      <c r="B664" s="65"/>
      <c r="C664" s="65"/>
      <c r="D664" s="65"/>
      <c r="E664" s="65"/>
      <c r="F664" s="65"/>
      <c r="G664" s="65"/>
      <c r="H664" s="65"/>
    </row>
    <row r="665" spans="1:8" ht="15">
      <c r="A665" s="108"/>
      <c r="B665" s="65"/>
      <c r="C665" s="65"/>
      <c r="D665" s="65"/>
      <c r="E665" s="65"/>
      <c r="F665" s="65"/>
      <c r="G665" s="65"/>
      <c r="H665" s="65"/>
    </row>
    <row r="666" spans="1:8" ht="15">
      <c r="A666" s="108"/>
      <c r="B666" s="65"/>
      <c r="C666" s="65"/>
      <c r="D666" s="65"/>
      <c r="E666" s="65"/>
      <c r="F666" s="65"/>
      <c r="G666" s="65"/>
      <c r="H666" s="65"/>
    </row>
    <row r="667" spans="1:8" ht="15">
      <c r="A667" s="108"/>
      <c r="B667" s="65"/>
      <c r="C667" s="65"/>
      <c r="D667" s="65"/>
      <c r="E667" s="65"/>
      <c r="F667" s="65"/>
      <c r="G667" s="65"/>
      <c r="H667" s="65"/>
    </row>
    <row r="668" spans="1:8" ht="15">
      <c r="A668" s="108"/>
      <c r="B668" s="65"/>
      <c r="C668" s="65"/>
      <c r="D668" s="65"/>
      <c r="E668" s="65"/>
      <c r="F668" s="65"/>
      <c r="G668" s="65"/>
      <c r="H668" s="65"/>
    </row>
    <row r="669" spans="1:8" ht="15">
      <c r="A669" s="108"/>
      <c r="B669" s="65"/>
      <c r="C669" s="65"/>
      <c r="D669" s="65"/>
      <c r="E669" s="65"/>
      <c r="F669" s="65"/>
      <c r="G669" s="65"/>
      <c r="H669" s="65"/>
    </row>
    <row r="670" spans="1:8" ht="15">
      <c r="A670" s="108"/>
      <c r="B670" s="65"/>
      <c r="C670" s="65"/>
      <c r="D670" s="65"/>
      <c r="E670" s="65"/>
      <c r="F670" s="65"/>
      <c r="G670" s="65"/>
      <c r="H670" s="65"/>
    </row>
    <row r="671" spans="1:8" ht="15">
      <c r="A671" s="108"/>
      <c r="B671" s="65"/>
      <c r="C671" s="65"/>
      <c r="D671" s="65"/>
      <c r="E671" s="65"/>
      <c r="F671" s="65"/>
      <c r="G671" s="65"/>
      <c r="H671" s="65"/>
    </row>
    <row r="672" spans="1:8" ht="15">
      <c r="A672" s="108"/>
      <c r="B672" s="65"/>
      <c r="C672" s="65"/>
      <c r="D672" s="65"/>
      <c r="E672" s="65"/>
      <c r="F672" s="65"/>
      <c r="G672" s="65"/>
      <c r="H672" s="65"/>
    </row>
    <row r="673" spans="1:8" ht="15">
      <c r="A673" s="108"/>
      <c r="B673" s="65"/>
      <c r="C673" s="65"/>
      <c r="D673" s="65"/>
      <c r="E673" s="65"/>
      <c r="F673" s="65"/>
      <c r="G673" s="65"/>
      <c r="H673" s="65"/>
    </row>
    <row r="674" spans="1:8" ht="15">
      <c r="A674" s="108"/>
      <c r="B674" s="65"/>
      <c r="C674" s="65"/>
      <c r="D674" s="65"/>
      <c r="E674" s="65"/>
      <c r="F674" s="65"/>
      <c r="G674" s="65"/>
      <c r="H674" s="65"/>
    </row>
    <row r="675" spans="1:8" ht="15">
      <c r="A675" s="108"/>
      <c r="B675" s="65"/>
      <c r="C675" s="65"/>
      <c r="D675" s="65"/>
      <c r="E675" s="65"/>
      <c r="F675" s="65"/>
      <c r="G675" s="65"/>
      <c r="H675" s="65"/>
    </row>
    <row r="676" spans="1:8" ht="15">
      <c r="A676" s="108"/>
      <c r="B676" s="65"/>
      <c r="C676" s="65"/>
      <c r="D676" s="65"/>
      <c r="E676" s="65"/>
      <c r="F676" s="65"/>
      <c r="G676" s="65"/>
      <c r="H676" s="65"/>
    </row>
    <row r="677" spans="1:8" ht="15">
      <c r="A677" s="108"/>
      <c r="B677" s="65"/>
      <c r="C677" s="65"/>
      <c r="D677" s="65"/>
      <c r="E677" s="65"/>
      <c r="F677" s="65"/>
      <c r="G677" s="65"/>
      <c r="H677" s="65"/>
    </row>
    <row r="678" spans="1:8" ht="15">
      <c r="A678" s="108"/>
      <c r="B678" s="65"/>
      <c r="C678" s="65"/>
      <c r="D678" s="65"/>
      <c r="E678" s="65"/>
      <c r="F678" s="65"/>
      <c r="G678" s="65"/>
      <c r="H678" s="65"/>
    </row>
    <row r="679" spans="1:8" ht="15">
      <c r="A679" s="108"/>
      <c r="B679" s="65"/>
      <c r="C679" s="65"/>
      <c r="D679" s="65"/>
      <c r="E679" s="65"/>
      <c r="F679" s="65"/>
      <c r="G679" s="65"/>
      <c r="H679" s="65"/>
    </row>
    <row r="680" spans="1:8" ht="15">
      <c r="A680" s="108"/>
      <c r="B680" s="65"/>
      <c r="C680" s="65"/>
      <c r="D680" s="65"/>
      <c r="E680" s="65"/>
      <c r="F680" s="65"/>
      <c r="G680" s="65"/>
      <c r="H680" s="65"/>
    </row>
    <row r="681" spans="1:8" ht="15">
      <c r="A681" s="108"/>
      <c r="B681" s="65"/>
      <c r="C681" s="65"/>
      <c r="D681" s="65"/>
      <c r="E681" s="65"/>
      <c r="F681" s="65"/>
      <c r="G681" s="65"/>
      <c r="H681" s="65"/>
    </row>
    <row r="682" spans="1:8" ht="15">
      <c r="A682" s="108"/>
      <c r="B682" s="65"/>
      <c r="C682" s="65"/>
      <c r="D682" s="65"/>
      <c r="E682" s="65"/>
      <c r="F682" s="65"/>
      <c r="G682" s="65"/>
      <c r="H682" s="65"/>
    </row>
    <row r="683" spans="1:8" ht="15">
      <c r="A683" s="108"/>
      <c r="B683" s="65"/>
      <c r="C683" s="65"/>
      <c r="D683" s="65"/>
      <c r="E683" s="65"/>
      <c r="F683" s="65"/>
      <c r="G683" s="65"/>
      <c r="H683" s="65"/>
    </row>
    <row r="684" spans="1:8" ht="15">
      <c r="A684" s="108"/>
      <c r="B684" s="65"/>
      <c r="C684" s="65"/>
      <c r="D684" s="65"/>
      <c r="E684" s="65"/>
      <c r="F684" s="65"/>
      <c r="G684" s="65"/>
      <c r="H684" s="65"/>
    </row>
    <row r="685" spans="1:8" ht="15">
      <c r="A685" s="108"/>
      <c r="B685" s="65"/>
      <c r="C685" s="65"/>
      <c r="D685" s="65"/>
      <c r="E685" s="65"/>
      <c r="F685" s="65"/>
      <c r="G685" s="65"/>
      <c r="H685" s="65"/>
    </row>
    <row r="686" spans="1:8" ht="15">
      <c r="A686" s="108"/>
      <c r="B686" s="65"/>
      <c r="C686" s="65"/>
      <c r="D686" s="65"/>
      <c r="E686" s="65"/>
      <c r="F686" s="65"/>
      <c r="G686" s="65"/>
      <c r="H686" s="65"/>
    </row>
    <row r="687" spans="1:8" ht="15">
      <c r="A687" s="108"/>
      <c r="B687" s="65"/>
      <c r="C687" s="65"/>
      <c r="D687" s="65"/>
      <c r="E687" s="65"/>
      <c r="F687" s="65"/>
      <c r="G687" s="65"/>
      <c r="H687" s="65"/>
    </row>
    <row r="688" spans="1:8" ht="15">
      <c r="A688" s="108"/>
      <c r="B688" s="65"/>
      <c r="C688" s="65"/>
      <c r="D688" s="65"/>
      <c r="E688" s="65"/>
      <c r="F688" s="65"/>
      <c r="G688" s="65"/>
      <c r="H688" s="65"/>
    </row>
    <row r="689" spans="1:8" ht="15">
      <c r="A689" s="108"/>
      <c r="B689" s="65"/>
      <c r="C689" s="65"/>
      <c r="D689" s="65"/>
      <c r="E689" s="65"/>
      <c r="F689" s="65"/>
      <c r="G689" s="65"/>
      <c r="H689" s="65"/>
    </row>
    <row r="690" spans="1:8" ht="15">
      <c r="A690" s="108"/>
      <c r="B690" s="65"/>
      <c r="C690" s="65"/>
      <c r="D690" s="65"/>
      <c r="E690" s="65"/>
      <c r="F690" s="65"/>
      <c r="G690" s="65"/>
      <c r="H690" s="65"/>
    </row>
    <row r="691" spans="1:8" ht="15">
      <c r="A691" s="108"/>
      <c r="B691" s="65"/>
      <c r="C691" s="65"/>
      <c r="D691" s="65"/>
      <c r="E691" s="65"/>
      <c r="F691" s="65"/>
      <c r="G691" s="65"/>
      <c r="H691" s="65"/>
    </row>
    <row r="692" spans="1:8" ht="15">
      <c r="A692" s="108"/>
      <c r="B692" s="65"/>
      <c r="C692" s="65"/>
      <c r="D692" s="65"/>
      <c r="E692" s="65"/>
      <c r="F692" s="65"/>
      <c r="G692" s="65"/>
      <c r="H692" s="65"/>
    </row>
    <row r="693" spans="1:8" ht="15">
      <c r="A693" s="108"/>
      <c r="B693" s="65"/>
      <c r="C693" s="65"/>
      <c r="D693" s="65"/>
      <c r="E693" s="65"/>
      <c r="F693" s="65"/>
      <c r="G693" s="65"/>
      <c r="H693" s="65"/>
    </row>
    <row r="694" spans="1:8" ht="15">
      <c r="A694" s="108"/>
      <c r="B694" s="65"/>
      <c r="C694" s="65"/>
      <c r="D694" s="65"/>
      <c r="E694" s="65"/>
      <c r="F694" s="65"/>
      <c r="G694" s="65"/>
      <c r="H694" s="65"/>
    </row>
    <row r="695" spans="1:8" ht="15">
      <c r="A695" s="108"/>
      <c r="B695" s="65"/>
      <c r="C695" s="65"/>
      <c r="D695" s="65"/>
      <c r="E695" s="65"/>
      <c r="F695" s="65"/>
      <c r="G695" s="65"/>
      <c r="H695" s="65"/>
    </row>
    <row r="696" spans="1:8" ht="15">
      <c r="A696" s="108"/>
      <c r="B696" s="65"/>
      <c r="C696" s="65"/>
      <c r="D696" s="65"/>
      <c r="E696" s="65"/>
      <c r="F696" s="65"/>
      <c r="G696" s="65"/>
      <c r="H696" s="65"/>
    </row>
    <row r="697" spans="1:8" ht="15">
      <c r="A697" s="108"/>
      <c r="B697" s="65"/>
      <c r="C697" s="65"/>
      <c r="D697" s="65"/>
      <c r="E697" s="65"/>
      <c r="F697" s="65"/>
      <c r="G697" s="65"/>
      <c r="H697" s="65"/>
    </row>
    <row r="698" spans="1:8" ht="15">
      <c r="A698" s="108"/>
      <c r="B698" s="65"/>
      <c r="C698" s="65"/>
      <c r="D698" s="65"/>
      <c r="E698" s="65"/>
      <c r="F698" s="65"/>
      <c r="G698" s="65"/>
      <c r="H698" s="65"/>
    </row>
    <row r="699" spans="1:8" ht="15">
      <c r="A699" s="108"/>
      <c r="B699" s="65"/>
      <c r="C699" s="65"/>
      <c r="D699" s="65"/>
      <c r="E699" s="65"/>
      <c r="F699" s="65"/>
      <c r="G699" s="65"/>
      <c r="H699" s="65"/>
    </row>
    <row r="700" spans="1:8" ht="15">
      <c r="A700" s="108"/>
      <c r="B700" s="65"/>
      <c r="C700" s="65"/>
      <c r="D700" s="65"/>
      <c r="E700" s="65"/>
      <c r="F700" s="65"/>
      <c r="G700" s="65"/>
      <c r="H700" s="65"/>
    </row>
    <row r="701" spans="1:8" ht="15">
      <c r="A701" s="108"/>
      <c r="B701" s="65"/>
      <c r="C701" s="65"/>
      <c r="D701" s="65"/>
      <c r="E701" s="65"/>
      <c r="F701" s="65"/>
      <c r="G701" s="65"/>
      <c r="H701" s="65"/>
    </row>
    <row r="702" spans="1:8" ht="15">
      <c r="A702" s="108"/>
      <c r="B702" s="65"/>
      <c r="C702" s="65"/>
      <c r="D702" s="65"/>
      <c r="E702" s="65"/>
      <c r="F702" s="65"/>
      <c r="G702" s="65"/>
      <c r="H702" s="65"/>
    </row>
    <row r="703" spans="1:8" ht="15">
      <c r="A703" s="108"/>
      <c r="B703" s="65"/>
      <c r="C703" s="65"/>
      <c r="D703" s="65"/>
      <c r="E703" s="65"/>
      <c r="F703" s="65"/>
      <c r="G703" s="65"/>
      <c r="H703" s="65"/>
    </row>
    <row r="704" spans="1:8" ht="15">
      <c r="A704" s="108"/>
      <c r="B704" s="65"/>
      <c r="C704" s="65"/>
      <c r="D704" s="65"/>
      <c r="E704" s="65"/>
      <c r="F704" s="65"/>
      <c r="G704" s="65"/>
      <c r="H704" s="65"/>
    </row>
    <row r="705" spans="1:8" ht="15">
      <c r="A705" s="108"/>
      <c r="B705" s="65"/>
      <c r="C705" s="65"/>
      <c r="D705" s="65"/>
      <c r="E705" s="65"/>
      <c r="F705" s="65"/>
      <c r="G705" s="65"/>
      <c r="H705" s="65"/>
    </row>
    <row r="706" spans="1:8" ht="15">
      <c r="A706" s="108"/>
      <c r="B706" s="65"/>
      <c r="C706" s="65"/>
      <c r="D706" s="65"/>
      <c r="E706" s="65"/>
      <c r="F706" s="65"/>
      <c r="G706" s="65"/>
      <c r="H706" s="65"/>
    </row>
    <row r="707" spans="1:8" ht="15">
      <c r="A707" s="108"/>
      <c r="B707" s="65"/>
      <c r="C707" s="65"/>
      <c r="D707" s="65"/>
      <c r="E707" s="65"/>
      <c r="F707" s="65"/>
      <c r="G707" s="65"/>
      <c r="H707" s="65"/>
    </row>
    <row r="708" spans="1:8" ht="15">
      <c r="A708" s="108"/>
      <c r="B708" s="65"/>
      <c r="C708" s="65"/>
      <c r="D708" s="65"/>
      <c r="E708" s="65"/>
      <c r="F708" s="65"/>
      <c r="G708" s="65"/>
      <c r="H708" s="65"/>
    </row>
    <row r="709" spans="1:8" ht="15">
      <c r="A709" s="108"/>
      <c r="B709" s="65"/>
      <c r="C709" s="65"/>
      <c r="D709" s="65"/>
      <c r="E709" s="65"/>
      <c r="F709" s="65"/>
      <c r="G709" s="65"/>
      <c r="H709" s="65"/>
    </row>
    <row r="710" spans="1:8" ht="15">
      <c r="A710" s="108"/>
      <c r="B710" s="65"/>
      <c r="C710" s="65"/>
      <c r="D710" s="65"/>
      <c r="E710" s="65"/>
      <c r="F710" s="65"/>
      <c r="G710" s="65"/>
      <c r="H710" s="65"/>
    </row>
    <row r="711" spans="1:8" ht="15">
      <c r="A711" s="108"/>
      <c r="B711" s="65"/>
      <c r="C711" s="65"/>
      <c r="D711" s="65"/>
      <c r="E711" s="65"/>
      <c r="F711" s="65"/>
      <c r="G711" s="65"/>
      <c r="H711" s="65"/>
    </row>
    <row r="712" spans="1:8" ht="15">
      <c r="A712" s="108"/>
      <c r="B712" s="65"/>
      <c r="C712" s="65"/>
      <c r="D712" s="65"/>
      <c r="E712" s="65"/>
      <c r="F712" s="65"/>
      <c r="G712" s="65"/>
      <c r="H712" s="65"/>
    </row>
    <row r="713" spans="1:8" ht="15">
      <c r="A713" s="108"/>
      <c r="B713" s="65"/>
      <c r="C713" s="65"/>
      <c r="D713" s="65"/>
      <c r="E713" s="65"/>
      <c r="F713" s="65"/>
      <c r="G713" s="65"/>
      <c r="H713" s="65"/>
    </row>
    <row r="714" spans="1:8" ht="15">
      <c r="A714" s="108"/>
      <c r="B714" s="65"/>
      <c r="C714" s="65"/>
      <c r="D714" s="65"/>
      <c r="E714" s="65"/>
      <c r="F714" s="65"/>
      <c r="G714" s="65"/>
      <c r="H714" s="65"/>
    </row>
    <row r="715" spans="1:8" ht="15">
      <c r="A715" s="108"/>
      <c r="B715" s="65"/>
      <c r="C715" s="65"/>
      <c r="D715" s="65"/>
      <c r="E715" s="65"/>
      <c r="F715" s="65"/>
      <c r="G715" s="65"/>
      <c r="H715" s="65"/>
    </row>
    <row r="716" spans="1:8" ht="15">
      <c r="A716" s="108"/>
      <c r="B716" s="65"/>
      <c r="C716" s="65"/>
      <c r="D716" s="65"/>
      <c r="E716" s="65"/>
      <c r="F716" s="65"/>
      <c r="G716" s="65"/>
      <c r="H716" s="65"/>
    </row>
    <row r="717" spans="1:8" ht="15">
      <c r="A717" s="108"/>
      <c r="B717" s="65"/>
      <c r="C717" s="65"/>
      <c r="D717" s="65"/>
      <c r="E717" s="65"/>
      <c r="F717" s="65"/>
      <c r="G717" s="65"/>
      <c r="H717" s="65"/>
    </row>
    <row r="718" spans="1:8" ht="15">
      <c r="A718" s="108"/>
      <c r="B718" s="65"/>
      <c r="C718" s="65"/>
      <c r="D718" s="65"/>
      <c r="E718" s="65"/>
      <c r="F718" s="65"/>
      <c r="G718" s="65"/>
      <c r="H718" s="65"/>
    </row>
    <row r="719" spans="1:8" ht="15">
      <c r="A719" s="108"/>
      <c r="B719" s="65"/>
      <c r="C719" s="65"/>
      <c r="D719" s="65"/>
      <c r="E719" s="65"/>
      <c r="F719" s="65"/>
      <c r="G719" s="65"/>
      <c r="H719" s="65"/>
    </row>
    <row r="720" spans="1:8" ht="15">
      <c r="A720" s="108"/>
      <c r="B720" s="65"/>
      <c r="C720" s="65"/>
      <c r="D720" s="65"/>
      <c r="E720" s="65"/>
      <c r="F720" s="65"/>
      <c r="G720" s="65"/>
      <c r="H720" s="65"/>
    </row>
    <row r="721" spans="1:8" ht="15">
      <c r="A721" s="108"/>
      <c r="B721" s="65"/>
      <c r="C721" s="65"/>
      <c r="D721" s="65"/>
      <c r="E721" s="65"/>
      <c r="F721" s="65"/>
      <c r="G721" s="65"/>
      <c r="H721" s="65"/>
    </row>
    <row r="722" spans="1:8" ht="15">
      <c r="A722" s="108"/>
      <c r="B722" s="65"/>
      <c r="C722" s="65"/>
      <c r="D722" s="65"/>
      <c r="E722" s="65"/>
      <c r="F722" s="65"/>
      <c r="G722" s="65"/>
      <c r="H722" s="65"/>
    </row>
    <row r="723" spans="1:8" ht="15">
      <c r="A723" s="108"/>
      <c r="B723" s="65"/>
      <c r="C723" s="65"/>
      <c r="D723" s="65"/>
      <c r="E723" s="65"/>
      <c r="F723" s="65"/>
      <c r="G723" s="65"/>
      <c r="H723" s="65"/>
    </row>
    <row r="724" spans="1:8" ht="15">
      <c r="A724" s="108"/>
      <c r="B724" s="65"/>
      <c r="C724" s="65"/>
      <c r="D724" s="65"/>
      <c r="E724" s="65"/>
      <c r="F724" s="65"/>
      <c r="G724" s="65"/>
      <c r="H724" s="65"/>
    </row>
    <row r="725" spans="1:8" ht="15">
      <c r="A725" s="108"/>
      <c r="B725" s="65"/>
      <c r="C725" s="65"/>
      <c r="D725" s="65"/>
      <c r="E725" s="65"/>
      <c r="F725" s="65"/>
      <c r="G725" s="65"/>
      <c r="H725" s="65"/>
    </row>
    <row r="726" spans="1:8" ht="15">
      <c r="A726" s="108"/>
      <c r="B726" s="65"/>
      <c r="C726" s="65"/>
      <c r="D726" s="65"/>
      <c r="E726" s="65"/>
      <c r="F726" s="65"/>
      <c r="G726" s="65"/>
      <c r="H726" s="65"/>
    </row>
    <row r="727" spans="1:8" ht="15">
      <c r="A727" s="108"/>
      <c r="B727" s="65"/>
      <c r="C727" s="65"/>
      <c r="D727" s="65"/>
      <c r="E727" s="65"/>
      <c r="F727" s="65"/>
      <c r="G727" s="65"/>
      <c r="H727" s="65"/>
    </row>
    <row r="728" spans="1:8" ht="15">
      <c r="A728" s="108"/>
      <c r="B728" s="65"/>
      <c r="C728" s="65"/>
      <c r="D728" s="65"/>
      <c r="E728" s="65"/>
      <c r="F728" s="65"/>
      <c r="G728" s="65"/>
      <c r="H728" s="65"/>
    </row>
    <row r="729" spans="1:8" ht="15">
      <c r="A729" s="108"/>
      <c r="B729" s="65"/>
      <c r="C729" s="65"/>
      <c r="D729" s="65"/>
      <c r="E729" s="65"/>
      <c r="F729" s="65"/>
      <c r="G729" s="65"/>
      <c r="H729" s="65"/>
    </row>
    <row r="730" spans="1:8" ht="15">
      <c r="A730" s="108"/>
      <c r="B730" s="65"/>
      <c r="C730" s="65"/>
      <c r="D730" s="65"/>
      <c r="E730" s="65"/>
      <c r="F730" s="65"/>
      <c r="G730" s="65"/>
      <c r="H730" s="65"/>
    </row>
    <row r="731" spans="1:8" ht="15">
      <c r="A731" s="108"/>
      <c r="B731" s="65"/>
      <c r="C731" s="65"/>
      <c r="D731" s="65"/>
      <c r="E731" s="65"/>
      <c r="F731" s="65"/>
      <c r="G731" s="65"/>
      <c r="H731" s="65"/>
    </row>
    <row r="732" spans="1:8" ht="15">
      <c r="A732" s="108"/>
      <c r="B732" s="65"/>
      <c r="C732" s="65"/>
      <c r="D732" s="65"/>
      <c r="E732" s="65"/>
      <c r="F732" s="65"/>
      <c r="G732" s="65"/>
      <c r="H732" s="65"/>
    </row>
    <row r="733" spans="1:8" ht="15">
      <c r="A733" s="108"/>
      <c r="B733" s="65"/>
      <c r="C733" s="65"/>
      <c r="D733" s="65"/>
      <c r="E733" s="65"/>
      <c r="F733" s="65"/>
      <c r="G733" s="65"/>
      <c r="H733" s="65"/>
    </row>
    <row r="734" spans="1:8" ht="15">
      <c r="A734" s="108"/>
      <c r="B734" s="65"/>
      <c r="C734" s="65"/>
      <c r="D734" s="65"/>
      <c r="E734" s="65"/>
      <c r="F734" s="65"/>
      <c r="G734" s="65"/>
      <c r="H734" s="65"/>
    </row>
    <row r="735" spans="1:8" ht="15">
      <c r="A735" s="108"/>
      <c r="B735" s="65"/>
      <c r="C735" s="65"/>
      <c r="D735" s="65"/>
      <c r="E735" s="65"/>
      <c r="F735" s="65"/>
      <c r="G735" s="65"/>
      <c r="H735" s="65"/>
    </row>
    <row r="736" spans="1:8" ht="15">
      <c r="A736" s="108"/>
      <c r="B736" s="65"/>
      <c r="C736" s="65"/>
      <c r="D736" s="65"/>
      <c r="E736" s="65"/>
      <c r="F736" s="65"/>
      <c r="G736" s="65"/>
      <c r="H736" s="65"/>
    </row>
    <row r="737" spans="1:8" ht="15">
      <c r="A737" s="108"/>
      <c r="B737" s="65"/>
      <c r="C737" s="65"/>
      <c r="D737" s="65"/>
      <c r="E737" s="65"/>
      <c r="F737" s="65"/>
      <c r="G737" s="65"/>
      <c r="H737" s="65"/>
    </row>
    <row r="738" spans="1:8" ht="15">
      <c r="A738" s="108"/>
      <c r="B738" s="65"/>
      <c r="C738" s="65"/>
      <c r="D738" s="65"/>
      <c r="E738" s="65"/>
      <c r="F738" s="65"/>
      <c r="G738" s="65"/>
      <c r="H738" s="65"/>
    </row>
    <row r="739" spans="1:8" ht="15">
      <c r="A739" s="108"/>
      <c r="B739" s="65"/>
      <c r="C739" s="65"/>
      <c r="D739" s="65"/>
      <c r="E739" s="65"/>
      <c r="F739" s="65"/>
      <c r="G739" s="65"/>
      <c r="H739" s="65"/>
    </row>
    <row r="740" spans="1:8" ht="15">
      <c r="A740" s="108"/>
      <c r="B740" s="65"/>
      <c r="C740" s="65"/>
      <c r="D740" s="65"/>
      <c r="E740" s="65"/>
      <c r="F740" s="65"/>
      <c r="G740" s="65"/>
      <c r="H740" s="65"/>
    </row>
    <row r="741" spans="1:8" ht="15">
      <c r="A741" s="108"/>
      <c r="B741" s="65"/>
      <c r="C741" s="65"/>
      <c r="D741" s="65"/>
      <c r="E741" s="65"/>
      <c r="F741" s="65"/>
      <c r="G741" s="65"/>
      <c r="H741" s="65"/>
    </row>
    <row r="742" spans="1:8" ht="15">
      <c r="A742" s="108"/>
      <c r="B742" s="65"/>
      <c r="C742" s="65"/>
      <c r="D742" s="65"/>
      <c r="E742" s="65"/>
      <c r="F742" s="65"/>
      <c r="G742" s="65"/>
      <c r="H742" s="65"/>
    </row>
    <row r="743" spans="1:8" ht="15">
      <c r="A743" s="108"/>
      <c r="B743" s="65"/>
      <c r="C743" s="65"/>
      <c r="D743" s="65"/>
      <c r="E743" s="65"/>
      <c r="F743" s="65"/>
      <c r="G743" s="65"/>
      <c r="H743" s="65"/>
    </row>
    <row r="744" spans="1:8" ht="15">
      <c r="A744" s="108"/>
      <c r="B744" s="65"/>
      <c r="C744" s="65"/>
      <c r="D744" s="65"/>
      <c r="E744" s="65"/>
      <c r="F744" s="65"/>
      <c r="G744" s="65"/>
      <c r="H744" s="65"/>
    </row>
    <row r="745" spans="1:8" ht="15">
      <c r="A745" s="108"/>
      <c r="B745" s="65"/>
      <c r="C745" s="65"/>
      <c r="D745" s="65"/>
      <c r="E745" s="65"/>
      <c r="F745" s="65"/>
      <c r="G745" s="65"/>
      <c r="H745" s="65"/>
    </row>
    <row r="746" spans="1:8" ht="15">
      <c r="A746" s="108"/>
      <c r="B746" s="65"/>
      <c r="C746" s="65"/>
      <c r="D746" s="65"/>
      <c r="E746" s="65"/>
      <c r="F746" s="65"/>
      <c r="G746" s="65"/>
      <c r="H746" s="65"/>
    </row>
    <row r="747" spans="1:8" ht="15">
      <c r="A747" s="108"/>
      <c r="B747" s="65"/>
      <c r="C747" s="65"/>
      <c r="D747" s="65"/>
      <c r="E747" s="65"/>
      <c r="F747" s="65"/>
      <c r="G747" s="65"/>
      <c r="H747" s="65"/>
    </row>
    <row r="748" spans="1:8" ht="15">
      <c r="A748" s="108"/>
      <c r="B748" s="65"/>
      <c r="C748" s="65"/>
      <c r="D748" s="65"/>
      <c r="E748" s="65"/>
      <c r="F748" s="65"/>
      <c r="G748" s="65"/>
      <c r="H748" s="65"/>
    </row>
    <row r="749" spans="1:8" ht="15">
      <c r="A749" s="108"/>
      <c r="B749" s="65"/>
      <c r="C749" s="65"/>
      <c r="D749" s="65"/>
      <c r="E749" s="65"/>
      <c r="F749" s="65"/>
      <c r="G749" s="65"/>
      <c r="H749" s="65"/>
    </row>
    <row r="750" spans="1:8" ht="15">
      <c r="A750" s="108"/>
      <c r="B750" s="65"/>
      <c r="C750" s="65"/>
      <c r="D750" s="65"/>
      <c r="E750" s="65"/>
      <c r="F750" s="65"/>
      <c r="G750" s="65"/>
      <c r="H750" s="65"/>
    </row>
    <row r="751" spans="1:8" ht="15">
      <c r="A751" s="108"/>
      <c r="B751" s="65"/>
      <c r="C751" s="65"/>
      <c r="D751" s="65"/>
      <c r="E751" s="65"/>
      <c r="F751" s="65"/>
      <c r="G751" s="65"/>
      <c r="H751" s="65"/>
    </row>
    <row r="752" spans="1:8" ht="15">
      <c r="A752" s="108"/>
      <c r="B752" s="65"/>
      <c r="C752" s="65"/>
      <c r="D752" s="65"/>
      <c r="E752" s="65"/>
      <c r="F752" s="65"/>
      <c r="G752" s="65"/>
      <c r="H752" s="65"/>
    </row>
    <row r="753" spans="1:8" ht="15">
      <c r="A753" s="108"/>
      <c r="B753" s="65"/>
      <c r="C753" s="65"/>
      <c r="D753" s="65"/>
      <c r="E753" s="65"/>
      <c r="F753" s="65"/>
      <c r="G753" s="65"/>
      <c r="H753" s="65"/>
    </row>
    <row r="754" spans="1:8" ht="15">
      <c r="A754" s="108"/>
      <c r="B754" s="65"/>
      <c r="C754" s="65"/>
      <c r="D754" s="65"/>
      <c r="E754" s="65"/>
      <c r="F754" s="65"/>
      <c r="G754" s="65"/>
      <c r="H754" s="65"/>
    </row>
    <row r="755" spans="1:8" ht="15">
      <c r="A755" s="108"/>
      <c r="B755" s="65"/>
      <c r="C755" s="65"/>
      <c r="D755" s="65"/>
      <c r="E755" s="65"/>
      <c r="F755" s="65"/>
      <c r="G755" s="65"/>
      <c r="H755" s="65"/>
    </row>
    <row r="756" spans="1:8" ht="15">
      <c r="A756" s="108"/>
      <c r="B756" s="65"/>
      <c r="C756" s="65"/>
      <c r="D756" s="65"/>
      <c r="E756" s="65"/>
      <c r="F756" s="65"/>
      <c r="G756" s="65"/>
      <c r="H756" s="65"/>
    </row>
    <row r="757" spans="1:8" ht="15">
      <c r="A757" s="108"/>
      <c r="B757" s="65"/>
      <c r="C757" s="65"/>
      <c r="D757" s="65"/>
      <c r="E757" s="65"/>
      <c r="F757" s="65"/>
      <c r="G757" s="65"/>
      <c r="H757" s="65"/>
    </row>
    <row r="758" spans="1:8" ht="15">
      <c r="A758" s="108"/>
      <c r="B758" s="65"/>
      <c r="C758" s="65"/>
      <c r="D758" s="65"/>
      <c r="E758" s="65"/>
      <c r="F758" s="65"/>
      <c r="G758" s="65"/>
      <c r="H758" s="65"/>
    </row>
    <row r="759" spans="1:8" ht="15">
      <c r="A759" s="108"/>
      <c r="B759" s="65"/>
      <c r="C759" s="65"/>
      <c r="D759" s="65"/>
      <c r="E759" s="65"/>
      <c r="F759" s="65"/>
      <c r="G759" s="65"/>
      <c r="H759" s="65"/>
    </row>
    <row r="760" spans="1:8" ht="15">
      <c r="A760" s="108"/>
      <c r="B760" s="65"/>
      <c r="C760" s="65"/>
      <c r="D760" s="65"/>
      <c r="E760" s="65"/>
      <c r="F760" s="65"/>
      <c r="G760" s="65"/>
      <c r="H760" s="65"/>
    </row>
    <row r="761" spans="1:8" ht="15">
      <c r="A761" s="108"/>
      <c r="B761" s="65"/>
      <c r="C761" s="65"/>
      <c r="D761" s="65"/>
      <c r="E761" s="65"/>
      <c r="F761" s="65"/>
      <c r="G761" s="65"/>
      <c r="H761" s="65"/>
    </row>
    <row r="762" spans="1:8" ht="15">
      <c r="A762" s="108"/>
      <c r="B762" s="65"/>
      <c r="C762" s="65"/>
      <c r="D762" s="65"/>
      <c r="E762" s="65"/>
      <c r="F762" s="65"/>
      <c r="G762" s="65"/>
      <c r="H762" s="65"/>
    </row>
    <row r="763" spans="1:8" ht="15">
      <c r="A763" s="108"/>
      <c r="B763" s="65"/>
      <c r="C763" s="65"/>
      <c r="D763" s="65"/>
      <c r="E763" s="65"/>
      <c r="F763" s="65"/>
      <c r="G763" s="65"/>
      <c r="H763" s="65"/>
    </row>
    <row r="764" spans="1:8" ht="15">
      <c r="A764" s="108"/>
      <c r="B764" s="65"/>
      <c r="C764" s="65"/>
      <c r="D764" s="65"/>
      <c r="E764" s="65"/>
      <c r="F764" s="65"/>
      <c r="G764" s="65"/>
      <c r="H764" s="65"/>
    </row>
    <row r="765" spans="1:8" ht="15">
      <c r="A765" s="108"/>
      <c r="B765" s="65"/>
      <c r="C765" s="65"/>
      <c r="D765" s="65"/>
      <c r="E765" s="65"/>
      <c r="F765" s="65"/>
      <c r="G765" s="65"/>
      <c r="H765" s="65"/>
    </row>
    <row r="766" spans="1:8" ht="15">
      <c r="A766" s="108"/>
      <c r="B766" s="65"/>
      <c r="C766" s="65"/>
      <c r="D766" s="65"/>
      <c r="E766" s="65"/>
      <c r="F766" s="65"/>
      <c r="G766" s="65"/>
      <c r="H766" s="65"/>
    </row>
    <row r="767" spans="1:8" ht="15">
      <c r="A767" s="108"/>
      <c r="B767" s="65"/>
      <c r="C767" s="65"/>
      <c r="D767" s="65"/>
      <c r="E767" s="65"/>
      <c r="F767" s="65"/>
      <c r="G767" s="65"/>
      <c r="H767" s="65"/>
    </row>
    <row r="768" spans="1:8" ht="15">
      <c r="A768" s="108"/>
      <c r="B768" s="65"/>
      <c r="C768" s="65"/>
      <c r="D768" s="65"/>
      <c r="E768" s="65"/>
      <c r="F768" s="65"/>
      <c r="G768" s="65"/>
      <c r="H768" s="65"/>
    </row>
    <row r="769" spans="1:8" ht="15">
      <c r="A769" s="108"/>
      <c r="B769" s="65"/>
      <c r="C769" s="65"/>
      <c r="D769" s="65"/>
      <c r="E769" s="65"/>
      <c r="F769" s="65"/>
      <c r="G769" s="65"/>
      <c r="H769" s="65"/>
    </row>
    <row r="770" spans="1:8" ht="15">
      <c r="A770" s="108"/>
      <c r="B770" s="65"/>
      <c r="C770" s="65"/>
      <c r="D770" s="65"/>
      <c r="E770" s="65"/>
      <c r="F770" s="65"/>
      <c r="G770" s="65"/>
      <c r="H770" s="65"/>
    </row>
    <row r="771" spans="1:8" ht="15">
      <c r="A771" s="108"/>
      <c r="B771" s="65"/>
      <c r="C771" s="65"/>
      <c r="D771" s="65"/>
      <c r="E771" s="65"/>
      <c r="F771" s="65"/>
      <c r="G771" s="65"/>
      <c r="H771" s="65"/>
    </row>
    <row r="772" spans="1:8" ht="15">
      <c r="A772" s="108"/>
      <c r="B772" s="65"/>
      <c r="C772" s="65"/>
      <c r="D772" s="65"/>
      <c r="E772" s="65"/>
      <c r="F772" s="65"/>
      <c r="G772" s="65"/>
      <c r="H772" s="65"/>
    </row>
    <row r="773" spans="1:8" ht="15">
      <c r="A773" s="108"/>
      <c r="B773" s="65"/>
      <c r="C773" s="65"/>
      <c r="D773" s="65"/>
      <c r="E773" s="65"/>
      <c r="F773" s="65"/>
      <c r="G773" s="65"/>
      <c r="H773" s="65"/>
    </row>
    <row r="774" spans="1:8" ht="15">
      <c r="A774" s="108"/>
      <c r="B774" s="65"/>
      <c r="C774" s="65"/>
      <c r="D774" s="65"/>
      <c r="E774" s="65"/>
      <c r="F774" s="65"/>
      <c r="G774" s="65"/>
      <c r="H774" s="65"/>
    </row>
    <row r="775" spans="1:8" ht="15">
      <c r="A775" s="108"/>
      <c r="B775" s="65"/>
      <c r="C775" s="65"/>
      <c r="D775" s="65"/>
      <c r="E775" s="65"/>
      <c r="F775" s="65"/>
      <c r="G775" s="65"/>
      <c r="H775" s="65"/>
    </row>
    <row r="776" spans="1:8" ht="15">
      <c r="A776" s="108"/>
      <c r="B776" s="65"/>
      <c r="C776" s="65"/>
      <c r="D776" s="65"/>
      <c r="E776" s="65"/>
      <c r="F776" s="65"/>
      <c r="G776" s="65"/>
      <c r="H776" s="65"/>
    </row>
    <row r="777" spans="1:8" ht="15">
      <c r="A777" s="108"/>
      <c r="B777" s="65"/>
      <c r="C777" s="65"/>
      <c r="D777" s="65"/>
      <c r="E777" s="65"/>
      <c r="F777" s="65"/>
      <c r="G777" s="65"/>
      <c r="H777" s="65"/>
    </row>
    <row r="778" spans="1:8" ht="15">
      <c r="A778" s="108"/>
      <c r="B778" s="65"/>
      <c r="C778" s="65"/>
      <c r="D778" s="65"/>
      <c r="E778" s="65"/>
      <c r="F778" s="65"/>
      <c r="G778" s="65"/>
      <c r="H778" s="65"/>
    </row>
    <row r="779" spans="1:8" ht="15">
      <c r="A779" s="108"/>
      <c r="B779" s="65"/>
      <c r="C779" s="65"/>
      <c r="D779" s="65"/>
      <c r="E779" s="65"/>
      <c r="F779" s="65"/>
      <c r="G779" s="65"/>
      <c r="H779" s="65"/>
    </row>
    <row r="780" spans="1:8" ht="15">
      <c r="A780" s="108"/>
      <c r="B780" s="65"/>
      <c r="C780" s="65"/>
      <c r="D780" s="65"/>
      <c r="E780" s="65"/>
      <c r="F780" s="65"/>
      <c r="G780" s="65"/>
      <c r="H780" s="65"/>
    </row>
    <row r="781" spans="1:8" ht="15">
      <c r="A781" s="108"/>
      <c r="B781" s="65"/>
      <c r="C781" s="65"/>
      <c r="D781" s="65"/>
      <c r="E781" s="65"/>
      <c r="F781" s="65"/>
      <c r="G781" s="65"/>
      <c r="H781" s="65"/>
    </row>
    <row r="782" spans="1:8" ht="15">
      <c r="A782" s="108"/>
      <c r="B782" s="65"/>
      <c r="C782" s="65"/>
      <c r="D782" s="65"/>
      <c r="E782" s="65"/>
      <c r="F782" s="65"/>
      <c r="G782" s="65"/>
      <c r="H782" s="65"/>
    </row>
    <row r="783" spans="1:8" ht="15">
      <c r="A783" s="108"/>
      <c r="B783" s="65"/>
      <c r="C783" s="65"/>
      <c r="D783" s="65"/>
      <c r="E783" s="65"/>
      <c r="F783" s="65"/>
      <c r="G783" s="65"/>
      <c r="H783" s="65"/>
    </row>
    <row r="784" spans="1:8" ht="15">
      <c r="A784" s="108"/>
      <c r="B784" s="65"/>
      <c r="C784" s="65"/>
      <c r="D784" s="65"/>
      <c r="E784" s="65"/>
      <c r="F784" s="65"/>
      <c r="G784" s="65"/>
      <c r="H784" s="65"/>
    </row>
    <row r="785" spans="1:8" ht="15">
      <c r="A785" s="108"/>
      <c r="B785" s="65"/>
      <c r="C785" s="65"/>
      <c r="D785" s="65"/>
      <c r="E785" s="65"/>
      <c r="F785" s="65"/>
      <c r="G785" s="65"/>
      <c r="H785" s="65"/>
    </row>
    <row r="786" spans="1:8" ht="15">
      <c r="A786" s="108"/>
      <c r="B786" s="65"/>
      <c r="C786" s="65"/>
      <c r="D786" s="65"/>
      <c r="E786" s="65"/>
      <c r="F786" s="65"/>
      <c r="G786" s="65"/>
      <c r="H786" s="65"/>
    </row>
    <row r="787" spans="1:8" ht="15">
      <c r="A787" s="108"/>
      <c r="B787" s="65"/>
      <c r="C787" s="65"/>
      <c r="D787" s="65"/>
      <c r="E787" s="65"/>
      <c r="F787" s="65"/>
      <c r="G787" s="65"/>
      <c r="H787" s="65"/>
    </row>
    <row r="788" spans="1:8" ht="15">
      <c r="A788" s="108"/>
      <c r="B788" s="65"/>
      <c r="C788" s="65"/>
      <c r="D788" s="65"/>
      <c r="E788" s="65"/>
      <c r="F788" s="65"/>
      <c r="G788" s="65"/>
      <c r="H788" s="65"/>
    </row>
    <row r="789" spans="1:8" ht="15">
      <c r="A789" s="108"/>
      <c r="B789" s="65"/>
      <c r="C789" s="65"/>
      <c r="D789" s="65"/>
      <c r="E789" s="65"/>
      <c r="F789" s="65"/>
      <c r="G789" s="65"/>
      <c r="H789" s="65"/>
    </row>
    <row r="790" spans="1:8" ht="15">
      <c r="A790" s="108"/>
      <c r="B790" s="65"/>
      <c r="C790" s="65"/>
      <c r="D790" s="65"/>
      <c r="E790" s="65"/>
      <c r="F790" s="65"/>
      <c r="G790" s="65"/>
      <c r="H790" s="65"/>
    </row>
    <row r="791" spans="1:8" ht="15">
      <c r="A791" s="108"/>
      <c r="B791" s="65"/>
      <c r="C791" s="65"/>
      <c r="D791" s="65"/>
      <c r="E791" s="65"/>
      <c r="F791" s="65"/>
      <c r="G791" s="65"/>
      <c r="H791" s="65"/>
    </row>
    <row r="792" spans="1:8" ht="15">
      <c r="A792" s="108"/>
      <c r="B792" s="65"/>
      <c r="C792" s="65"/>
      <c r="D792" s="65"/>
      <c r="E792" s="65"/>
      <c r="F792" s="65"/>
      <c r="G792" s="65"/>
      <c r="H792" s="65"/>
    </row>
    <row r="793" spans="1:8" ht="15">
      <c r="A793" s="108"/>
      <c r="B793" s="65"/>
      <c r="C793" s="65"/>
      <c r="D793" s="65"/>
      <c r="E793" s="65"/>
      <c r="F793" s="65"/>
      <c r="G793" s="65"/>
      <c r="H793" s="65"/>
    </row>
    <row r="794" spans="1:8" ht="15">
      <c r="A794" s="108"/>
      <c r="B794" s="65"/>
      <c r="C794" s="65"/>
      <c r="D794" s="65"/>
      <c r="E794" s="65"/>
      <c r="F794" s="65"/>
      <c r="G794" s="65"/>
      <c r="H794" s="65"/>
    </row>
    <row r="795" spans="1:8" ht="15">
      <c r="A795" s="108"/>
      <c r="B795" s="65"/>
      <c r="C795" s="65"/>
      <c r="D795" s="65"/>
      <c r="E795" s="65"/>
      <c r="F795" s="65"/>
      <c r="G795" s="65"/>
      <c r="H795" s="65"/>
    </row>
    <row r="796" spans="1:8" ht="15">
      <c r="A796" s="108"/>
      <c r="B796" s="65"/>
      <c r="C796" s="65"/>
      <c r="D796" s="65"/>
      <c r="E796" s="65"/>
      <c r="F796" s="65"/>
      <c r="G796" s="65"/>
      <c r="H796" s="65"/>
    </row>
    <row r="797" spans="1:8" ht="15">
      <c r="A797" s="108"/>
      <c r="B797" s="65"/>
      <c r="C797" s="65"/>
      <c r="D797" s="65"/>
      <c r="E797" s="65"/>
      <c r="F797" s="65"/>
      <c r="G797" s="65"/>
      <c r="H797" s="65"/>
    </row>
    <row r="798" spans="1:8" ht="15">
      <c r="A798" s="108"/>
      <c r="B798" s="65"/>
      <c r="C798" s="65"/>
      <c r="D798" s="65"/>
      <c r="E798" s="65"/>
      <c r="F798" s="65"/>
      <c r="G798" s="65"/>
      <c r="H798" s="65"/>
    </row>
    <row r="799" spans="1:8" ht="15">
      <c r="A799" s="108"/>
      <c r="B799" s="65"/>
      <c r="C799" s="65"/>
      <c r="D799" s="65"/>
      <c r="E799" s="65"/>
      <c r="F799" s="65"/>
      <c r="G799" s="65"/>
      <c r="H799" s="65"/>
    </row>
    <row r="800" spans="1:8" ht="15">
      <c r="A800" s="108"/>
      <c r="B800" s="65"/>
      <c r="C800" s="65"/>
      <c r="D800" s="65"/>
      <c r="E800" s="65"/>
      <c r="F800" s="65"/>
      <c r="G800" s="65"/>
      <c r="H800" s="65"/>
    </row>
    <row r="801" spans="1:8" ht="15">
      <c r="A801" s="108"/>
      <c r="B801" s="65"/>
      <c r="C801" s="65"/>
      <c r="D801" s="65"/>
      <c r="E801" s="65"/>
      <c r="F801" s="65"/>
      <c r="G801" s="65"/>
      <c r="H801" s="65"/>
    </row>
    <row r="802" spans="1:8" ht="15">
      <c r="A802" s="108"/>
      <c r="B802" s="65"/>
      <c r="C802" s="65"/>
      <c r="D802" s="65"/>
      <c r="E802" s="65"/>
      <c r="F802" s="65"/>
      <c r="G802" s="65"/>
      <c r="H802" s="65"/>
    </row>
    <row r="803" spans="1:8" ht="15">
      <c r="A803" s="108"/>
      <c r="B803" s="65"/>
      <c r="C803" s="65"/>
      <c r="D803" s="65"/>
      <c r="E803" s="65"/>
      <c r="F803" s="65"/>
      <c r="G803" s="65"/>
      <c r="H803" s="65"/>
    </row>
    <row r="804" spans="1:8" ht="15">
      <c r="A804" s="108"/>
      <c r="B804" s="65"/>
      <c r="C804" s="65"/>
      <c r="D804" s="65"/>
      <c r="E804" s="65"/>
      <c r="F804" s="65"/>
      <c r="G804" s="65"/>
      <c r="H804" s="65"/>
    </row>
    <row r="805" spans="1:8" ht="15">
      <c r="A805" s="108"/>
      <c r="B805" s="65"/>
      <c r="C805" s="65"/>
      <c r="D805" s="65"/>
      <c r="E805" s="65"/>
      <c r="F805" s="65"/>
      <c r="G805" s="65"/>
      <c r="H805" s="65"/>
    </row>
    <row r="806" spans="1:8" ht="15">
      <c r="A806" s="108"/>
      <c r="B806" s="65"/>
      <c r="C806" s="65"/>
      <c r="D806" s="65"/>
      <c r="E806" s="65"/>
      <c r="F806" s="65"/>
      <c r="G806" s="65"/>
      <c r="H806" s="65"/>
    </row>
  </sheetData>
  <sheetProtection password="8CA5" sheet="1" objects="1" scenarios="1"/>
  <printOptions horizontalCentered="1"/>
  <pageMargins left="0.5" right="0.25" top="1.25" bottom="0.75" header="0.5" footer="0.25"/>
  <pageSetup fitToHeight="1" fitToWidth="1" horizontalDpi="600" verticalDpi="600" orientation="portrait" scale="78" r:id="rId3"/>
  <headerFooter alignWithMargins="0">
    <oddHeader>&amp;R&amp;"Arial,Bold"&amp;11WORKSHEET E-1
ALLOCATION OF EMPLOYEE BENEFIT COSTS
</oddHeader>
    <oddFooter xml:space="preserve">&amp;L&amp;F
&amp;A&amp;CPage 22
&amp;R&amp;D
 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5:H797"/>
  <sheetViews>
    <sheetView showGridLines="0" zoomScale="75" zoomScaleNormal="75" zoomScalePageLayoutView="0" workbookViewId="0" topLeftCell="A1">
      <selection activeCell="A1" sqref="A1"/>
    </sheetView>
  </sheetViews>
  <sheetFormatPr defaultColWidth="7.8515625" defaultRowHeight="12.75"/>
  <cols>
    <col min="1" max="1" width="5.8515625" style="40" customWidth="1"/>
    <col min="2" max="2" width="47.140625" style="2" customWidth="1"/>
    <col min="3" max="3" width="2.7109375" style="2" customWidth="1"/>
    <col min="4" max="4" width="19.421875" style="2" customWidth="1"/>
    <col min="5" max="5" width="14.421875" style="2" customWidth="1"/>
    <col min="6" max="6" width="15.140625" style="2" customWidth="1"/>
    <col min="7" max="7" width="19.8515625" style="2" bestFit="1" customWidth="1"/>
    <col min="8" max="8" width="10.140625" style="2" customWidth="1"/>
    <col min="9" max="16384" width="7.8515625" style="2" customWidth="1"/>
  </cols>
  <sheetData>
    <row r="1" ht="14.25"/>
    <row r="2" ht="14.25"/>
    <row r="3" ht="14.25"/>
    <row r="5" spans="1:7" ht="13.5" customHeight="1">
      <c r="A5" s="2"/>
      <c r="B5" s="309" t="s">
        <v>40</v>
      </c>
      <c r="C5" s="307">
        <f>IF(+[0]!ProviderName&lt;&gt;0,+[0]!ProviderName,0)</f>
        <v>0</v>
      </c>
      <c r="F5" s="175" t="s">
        <v>45</v>
      </c>
      <c r="G5" s="296">
        <f>IF(Begindate&lt;&gt;0,(Begindate),0)</f>
        <v>0</v>
      </c>
    </row>
    <row r="6" spans="1:7" ht="13.5" customHeight="1">
      <c r="A6" s="2"/>
      <c r="C6" s="5"/>
      <c r="D6" s="47"/>
      <c r="F6" s="151"/>
      <c r="G6" s="91"/>
    </row>
    <row r="7" spans="1:7" ht="13.5" customHeight="1">
      <c r="A7" s="2"/>
      <c r="B7" s="309" t="s">
        <v>819</v>
      </c>
      <c r="C7" s="188">
        <f>IF(+Instruct!C15&lt;&gt;0,+Instruct!C15,0)</f>
        <v>0</v>
      </c>
      <c r="F7" s="175" t="s">
        <v>47</v>
      </c>
      <c r="G7" s="296">
        <f>IF(Enddate&lt;&gt;0,(Enddate),0)</f>
        <v>0</v>
      </c>
    </row>
    <row r="8" spans="1:4" ht="13.5" customHeight="1">
      <c r="A8" s="2"/>
      <c r="C8" s="10"/>
      <c r="D8" s="64"/>
    </row>
    <row r="9" spans="1:4" ht="13.5" customHeight="1">
      <c r="A9" s="2"/>
      <c r="C9" s="10"/>
      <c r="D9" s="64"/>
    </row>
    <row r="10" spans="1:4" ht="13.5" customHeight="1">
      <c r="A10" s="65" t="s">
        <v>574</v>
      </c>
      <c r="C10" s="10"/>
      <c r="D10" s="64"/>
    </row>
    <row r="11" spans="1:7" ht="13.5" customHeight="1">
      <c r="A11" s="2"/>
      <c r="D11" s="4" t="s">
        <v>82</v>
      </c>
      <c r="E11" s="4" t="s">
        <v>83</v>
      </c>
      <c r="F11" s="4" t="s">
        <v>84</v>
      </c>
      <c r="G11" s="4" t="s">
        <v>85</v>
      </c>
    </row>
    <row r="12" spans="2:8" ht="14.25">
      <c r="B12" s="4"/>
      <c r="C12" s="4"/>
      <c r="D12" s="4"/>
      <c r="E12" s="4"/>
      <c r="G12" s="4" t="s">
        <v>575</v>
      </c>
      <c r="H12" s="4"/>
    </row>
    <row r="13" spans="2:8" ht="14.25">
      <c r="B13" s="4"/>
      <c r="C13" s="4"/>
      <c r="D13" s="4" t="s">
        <v>91</v>
      </c>
      <c r="E13" s="4" t="s">
        <v>576</v>
      </c>
      <c r="G13" s="4" t="s">
        <v>582</v>
      </c>
      <c r="H13" s="4"/>
    </row>
    <row r="14" spans="2:8" ht="15" thickBot="1">
      <c r="B14" s="106" t="s">
        <v>732</v>
      </c>
      <c r="C14" s="4"/>
      <c r="D14" s="22" t="s">
        <v>583</v>
      </c>
      <c r="E14" s="22" t="s">
        <v>584</v>
      </c>
      <c r="F14" s="106" t="s">
        <v>731</v>
      </c>
      <c r="G14" s="22" t="s">
        <v>585</v>
      </c>
      <c r="H14" s="4"/>
    </row>
    <row r="15" spans="1:8" ht="14.25">
      <c r="A15" s="39"/>
      <c r="C15" s="5"/>
      <c r="D15" s="5"/>
      <c r="E15" s="5"/>
      <c r="G15" s="5"/>
      <c r="H15" s="5"/>
    </row>
    <row r="16" spans="1:8" ht="14.25">
      <c r="A16" s="39" t="s">
        <v>50</v>
      </c>
      <c r="B16" s="2" t="s">
        <v>671</v>
      </c>
      <c r="C16" s="14"/>
      <c r="D16" s="360">
        <f>+BasicCareDays</f>
        <v>0</v>
      </c>
      <c r="E16" s="260">
        <f>IF(D24=0,0,ROUND(+D16/D24,4))</f>
        <v>0</v>
      </c>
      <c r="F16" s="423" t="s">
        <v>736</v>
      </c>
      <c r="G16" s="355">
        <f>+G24-SUM(G18:G22)</f>
        <v>0</v>
      </c>
      <c r="H16" s="5"/>
    </row>
    <row r="17" spans="1:8" ht="14.25">
      <c r="A17" s="39"/>
      <c r="C17" s="5"/>
      <c r="D17" s="362"/>
      <c r="E17" s="12"/>
      <c r="F17" s="424"/>
      <c r="G17" s="53"/>
      <c r="H17" s="5"/>
    </row>
    <row r="18" spans="1:8" ht="14.25">
      <c r="A18" s="39" t="s">
        <v>52</v>
      </c>
      <c r="B18" s="2" t="s">
        <v>607</v>
      </c>
      <c r="C18" s="5"/>
      <c r="D18" s="360">
        <f>+VentCareDays</f>
        <v>0</v>
      </c>
      <c r="E18" s="260">
        <f>IF(D24=0,0,ROUND(+D18/D24,4))</f>
        <v>0</v>
      </c>
      <c r="F18" s="423" t="s">
        <v>737</v>
      </c>
      <c r="G18" s="360">
        <f>ROUND(+G24*E18,0)</f>
        <v>0</v>
      </c>
      <c r="H18" s="5"/>
    </row>
    <row r="19" spans="1:8" ht="14.25">
      <c r="A19" s="39"/>
      <c r="C19" s="12"/>
      <c r="D19" s="362"/>
      <c r="E19" s="53"/>
      <c r="F19" s="424"/>
      <c r="G19" s="362"/>
      <c r="H19" s="5"/>
    </row>
    <row r="20" spans="1:8" ht="14.25">
      <c r="A20" s="39" t="s">
        <v>54</v>
      </c>
      <c r="B20" s="2" t="s">
        <v>672</v>
      </c>
      <c r="C20" s="5"/>
      <c r="D20" s="360">
        <f>+PedCareDays</f>
        <v>0</v>
      </c>
      <c r="E20" s="260">
        <f>IF(D24=0,0,ROUND(+D20/D24,4))</f>
        <v>0</v>
      </c>
      <c r="F20" s="423" t="s">
        <v>738</v>
      </c>
      <c r="G20" s="360">
        <f>ROUND(+G24*E20,0)</f>
        <v>0</v>
      </c>
      <c r="H20" s="5"/>
    </row>
    <row r="21" spans="1:8" ht="14.25">
      <c r="A21" s="39"/>
      <c r="C21" s="5"/>
      <c r="D21" s="362"/>
      <c r="E21" s="12"/>
      <c r="F21" s="424"/>
      <c r="G21" s="362"/>
      <c r="H21" s="5"/>
    </row>
    <row r="22" spans="1:8" ht="14.25">
      <c r="A22" s="39" t="s">
        <v>56</v>
      </c>
      <c r="B22" s="2" t="s">
        <v>673</v>
      </c>
      <c r="C22" s="5"/>
      <c r="D22" s="360">
        <f>+OtherDays</f>
        <v>0</v>
      </c>
      <c r="E22" s="260">
        <f>IF(D24=0,0,ROUND(+D22/D24,4))</f>
        <v>0</v>
      </c>
      <c r="F22" s="423" t="s">
        <v>739</v>
      </c>
      <c r="G22" s="360">
        <f>ROUND(+G24*E22,0)</f>
        <v>0</v>
      </c>
      <c r="H22" s="5"/>
    </row>
    <row r="23" spans="1:8" ht="14.25">
      <c r="A23" s="39"/>
      <c r="C23" s="5"/>
      <c r="D23" s="362"/>
      <c r="E23" s="12"/>
      <c r="F23" s="424"/>
      <c r="G23" s="53"/>
      <c r="H23" s="5"/>
    </row>
    <row r="24" spans="1:8" ht="15" thickBot="1">
      <c r="A24" s="39" t="s">
        <v>58</v>
      </c>
      <c r="B24" s="2" t="s">
        <v>577</v>
      </c>
      <c r="C24" s="14"/>
      <c r="D24" s="401">
        <f>SUM(D16:D22)</f>
        <v>0</v>
      </c>
      <c r="E24" s="262">
        <f>SUM(E16:E22)</f>
        <v>0</v>
      </c>
      <c r="F24" s="29"/>
      <c r="G24" s="356">
        <f>+G42</f>
        <v>0</v>
      </c>
      <c r="H24" s="5"/>
    </row>
    <row r="25" spans="1:8" ht="15" thickTop="1">
      <c r="A25" s="39"/>
      <c r="C25" s="5"/>
      <c r="D25" s="5"/>
      <c r="E25" s="5"/>
      <c r="G25" s="5"/>
      <c r="H25" s="5"/>
    </row>
    <row r="26" spans="1:8" ht="14.25">
      <c r="A26" s="39"/>
      <c r="C26" s="5"/>
      <c r="D26" s="5"/>
      <c r="E26" s="5"/>
      <c r="F26" s="5"/>
      <c r="G26" s="5"/>
      <c r="H26" s="5"/>
    </row>
    <row r="27" spans="1:8" ht="14.25">
      <c r="A27" s="39"/>
      <c r="C27" s="5"/>
      <c r="D27" s="5"/>
      <c r="E27" s="5"/>
      <c r="F27" s="5"/>
      <c r="G27" s="5"/>
      <c r="H27" s="5"/>
    </row>
    <row r="28" spans="1:8" ht="14.25">
      <c r="A28" s="39"/>
      <c r="C28" s="5"/>
      <c r="D28" s="5"/>
      <c r="E28" s="5"/>
      <c r="F28" s="5"/>
      <c r="G28" s="5"/>
      <c r="H28" s="5"/>
    </row>
    <row r="29" spans="1:8" ht="14.25">
      <c r="A29" s="39"/>
      <c r="C29" s="5"/>
      <c r="D29" s="5"/>
      <c r="E29" s="5"/>
      <c r="F29" s="5"/>
      <c r="G29" s="5"/>
      <c r="H29" s="5"/>
    </row>
    <row r="30" spans="1:7" ht="15" customHeight="1">
      <c r="A30" s="65" t="s">
        <v>578</v>
      </c>
      <c r="C30" s="11"/>
      <c r="D30" s="5"/>
      <c r="E30" s="5"/>
      <c r="F30" s="12"/>
      <c r="G30" s="5"/>
    </row>
    <row r="31" spans="1:7" ht="15" customHeight="1">
      <c r="A31" s="2"/>
      <c r="C31" s="11"/>
      <c r="D31" s="4" t="s">
        <v>82</v>
      </c>
      <c r="E31" s="4" t="s">
        <v>83</v>
      </c>
      <c r="F31" s="4" t="s">
        <v>84</v>
      </c>
      <c r="G31" s="4" t="s">
        <v>85</v>
      </c>
    </row>
    <row r="32" spans="1:7" ht="15" customHeight="1">
      <c r="A32" s="34" t="s">
        <v>586</v>
      </c>
      <c r="C32" s="11"/>
      <c r="D32" s="4" t="s">
        <v>237</v>
      </c>
      <c r="E32" s="4" t="s">
        <v>238</v>
      </c>
      <c r="F32" s="249" t="s">
        <v>239</v>
      </c>
      <c r="G32" s="4" t="s">
        <v>240</v>
      </c>
    </row>
    <row r="33" spans="1:7" ht="15" customHeight="1">
      <c r="A33" s="34"/>
      <c r="B33" s="2" t="s">
        <v>580</v>
      </c>
      <c r="C33" s="11"/>
      <c r="D33" s="3" t="s">
        <v>241</v>
      </c>
      <c r="E33" s="3" t="s">
        <v>242</v>
      </c>
      <c r="F33" s="250" t="s">
        <v>242</v>
      </c>
      <c r="G33" s="3" t="s">
        <v>243</v>
      </c>
    </row>
    <row r="34" spans="1:7" ht="15" customHeight="1">
      <c r="A34" s="33"/>
      <c r="C34" s="11"/>
      <c r="D34" s="21"/>
      <c r="E34" s="21"/>
      <c r="F34" s="35"/>
      <c r="G34" s="21"/>
    </row>
    <row r="35" spans="1:7" ht="15" customHeight="1">
      <c r="A35" s="39" t="s">
        <v>60</v>
      </c>
      <c r="B35" s="183" t="str">
        <f>+'C-3'!B43</f>
        <v>TOTAL OPERATING SALARIES AND WAGES</v>
      </c>
      <c r="C35" s="11"/>
      <c r="D35" s="355">
        <f>+'C-3'!D43</f>
        <v>0</v>
      </c>
      <c r="E35" s="355">
        <f>+'C-3'!E43</f>
        <v>0</v>
      </c>
      <c r="F35" s="354">
        <f>+'C-3'!F43</f>
        <v>0</v>
      </c>
      <c r="G35" s="355">
        <f>D35+E35+F35</f>
        <v>0</v>
      </c>
    </row>
    <row r="36" spans="1:7" ht="15" customHeight="1">
      <c r="A36" s="39"/>
      <c r="B36" s="183"/>
      <c r="C36" s="11"/>
      <c r="D36" s="12"/>
      <c r="E36" s="12"/>
      <c r="F36" s="12"/>
      <c r="G36" s="12"/>
    </row>
    <row r="37" spans="1:7" ht="15" customHeight="1">
      <c r="A37" s="39" t="s">
        <v>229</v>
      </c>
      <c r="B37" s="183" t="str">
        <f>+'C-3'!B104</f>
        <v>TOTAL OTHER OPERATING EXPENSES</v>
      </c>
      <c r="C37" s="11"/>
      <c r="D37" s="360">
        <f>+'C-3'!D104</f>
        <v>0</v>
      </c>
      <c r="E37" s="360">
        <f>+'C-3'!E104</f>
        <v>0</v>
      </c>
      <c r="F37" s="363">
        <f>+'C-3'!F104</f>
        <v>0</v>
      </c>
      <c r="G37" s="402">
        <f>D37+E37+F37</f>
        <v>0</v>
      </c>
    </row>
    <row r="38" spans="1:7" ht="15" customHeight="1">
      <c r="A38" s="39"/>
      <c r="B38" s="183"/>
      <c r="C38" s="11"/>
      <c r="D38" s="403"/>
      <c r="E38" s="403"/>
      <c r="F38" s="403"/>
      <c r="G38" s="403"/>
    </row>
    <row r="39" spans="1:7" ht="15" customHeight="1">
      <c r="A39" s="39" t="s">
        <v>230</v>
      </c>
      <c r="B39" s="183" t="str">
        <f>+'C-3'!B140</f>
        <v>TOTAL OTHER  HEALTH CARE EXPENSES</v>
      </c>
      <c r="C39" s="11"/>
      <c r="D39" s="360">
        <f>+'C-3'!D140</f>
        <v>0</v>
      </c>
      <c r="E39" s="360">
        <f>+'C-3'!E140</f>
        <v>0</v>
      </c>
      <c r="F39" s="363">
        <f>+'C-3'!F140</f>
        <v>0</v>
      </c>
      <c r="G39" s="402">
        <f>D39+E39+F39</f>
        <v>0</v>
      </c>
    </row>
    <row r="40" spans="1:7" ht="15" customHeight="1">
      <c r="A40" s="39"/>
      <c r="C40" s="184"/>
      <c r="D40" s="348"/>
      <c r="E40" s="348"/>
      <c r="F40" s="348"/>
      <c r="G40" s="348"/>
    </row>
    <row r="41" spans="1:7" ht="15" customHeight="1">
      <c r="A41" s="39"/>
      <c r="C41" s="184"/>
      <c r="D41" s="12"/>
      <c r="E41" s="12"/>
      <c r="F41" s="12"/>
      <c r="G41" s="12"/>
    </row>
    <row r="42" spans="1:7" ht="15" customHeight="1" thickBot="1">
      <c r="A42" s="39" t="s">
        <v>231</v>
      </c>
      <c r="B42" s="1" t="s">
        <v>587</v>
      </c>
      <c r="C42" s="11"/>
      <c r="D42" s="356">
        <f>SUM(D35:D40)</f>
        <v>0</v>
      </c>
      <c r="E42" s="356">
        <f>SUM(E35:E40)</f>
        <v>0</v>
      </c>
      <c r="F42" s="357">
        <f>SUM(F35:F40)</f>
        <v>0</v>
      </c>
      <c r="G42" s="356">
        <f>SUM(G35:G40)</f>
        <v>0</v>
      </c>
    </row>
    <row r="43" spans="1:7" ht="15" customHeight="1" thickTop="1">
      <c r="A43" s="39"/>
      <c r="B43" s="1" t="s">
        <v>581</v>
      </c>
      <c r="C43" s="11"/>
      <c r="D43" s="5"/>
      <c r="E43" s="5"/>
      <c r="F43" s="12"/>
      <c r="G43" s="5"/>
    </row>
    <row r="44" spans="1:7" ht="15" customHeight="1">
      <c r="A44" s="33"/>
      <c r="C44" s="11"/>
      <c r="D44" s="5"/>
      <c r="E44" s="5"/>
      <c r="F44" s="12"/>
      <c r="G44" s="5"/>
    </row>
    <row r="45" spans="3:8" ht="14.25">
      <c r="C45" s="5"/>
      <c r="D45" s="5"/>
      <c r="E45" s="5"/>
      <c r="F45" s="5"/>
      <c r="G45" s="5"/>
      <c r="H45" s="5"/>
    </row>
    <row r="46" spans="3:8" ht="14.25">
      <c r="C46" s="5"/>
      <c r="D46" s="5"/>
      <c r="E46" s="5"/>
      <c r="F46" s="5"/>
      <c r="G46" s="5"/>
      <c r="H46" s="5"/>
    </row>
    <row r="47" spans="3:8" ht="14.25">
      <c r="C47" s="5"/>
      <c r="D47" s="5"/>
      <c r="E47" s="5"/>
      <c r="F47" s="5"/>
      <c r="G47" s="5"/>
      <c r="H47" s="5"/>
    </row>
    <row r="63" ht="14.25">
      <c r="F63" s="5"/>
    </row>
    <row r="479" spans="1:8" ht="15">
      <c r="A479" s="41"/>
      <c r="B479" s="1"/>
      <c r="C479" s="1"/>
      <c r="D479" s="1"/>
      <c r="E479" s="1"/>
      <c r="F479" s="1"/>
      <c r="G479" s="1"/>
      <c r="H479" s="1"/>
    </row>
    <row r="480" spans="1:8" ht="15">
      <c r="A480" s="41"/>
      <c r="B480" s="1"/>
      <c r="C480" s="1"/>
      <c r="D480" s="1"/>
      <c r="E480" s="1"/>
      <c r="F480" s="1"/>
      <c r="G480" s="1"/>
      <c r="H480" s="1"/>
    </row>
    <row r="481" spans="1:8" ht="15">
      <c r="A481" s="41"/>
      <c r="B481" s="1"/>
      <c r="C481" s="1"/>
      <c r="D481" s="1"/>
      <c r="E481" s="1"/>
      <c r="F481" s="1"/>
      <c r="G481" s="1"/>
      <c r="H481" s="1"/>
    </row>
    <row r="482" spans="1:8" ht="15">
      <c r="A482" s="41"/>
      <c r="B482" s="1"/>
      <c r="C482" s="1"/>
      <c r="D482" s="1"/>
      <c r="E482" s="1"/>
      <c r="F482" s="1"/>
      <c r="G482" s="1"/>
      <c r="H482" s="1"/>
    </row>
    <row r="483" spans="1:8" ht="15">
      <c r="A483" s="41"/>
      <c r="B483" s="1"/>
      <c r="C483" s="1"/>
      <c r="D483" s="1"/>
      <c r="E483" s="1"/>
      <c r="F483" s="1"/>
      <c r="G483" s="1"/>
      <c r="H483" s="1"/>
    </row>
    <row r="484" spans="1:8" ht="15">
      <c r="A484" s="41"/>
      <c r="B484" s="1"/>
      <c r="C484" s="1"/>
      <c r="D484" s="1"/>
      <c r="E484" s="1"/>
      <c r="F484" s="1"/>
      <c r="G484" s="1"/>
      <c r="H484" s="1"/>
    </row>
    <row r="485" spans="1:8" ht="15">
      <c r="A485" s="41"/>
      <c r="B485" s="1"/>
      <c r="C485" s="1"/>
      <c r="D485" s="1"/>
      <c r="E485" s="1"/>
      <c r="F485" s="1"/>
      <c r="G485" s="1"/>
      <c r="H485" s="1"/>
    </row>
    <row r="486" spans="1:8" ht="15">
      <c r="A486" s="41"/>
      <c r="B486" s="1"/>
      <c r="C486" s="1"/>
      <c r="D486" s="1"/>
      <c r="E486" s="1"/>
      <c r="F486" s="1"/>
      <c r="G486" s="1"/>
      <c r="H486" s="1"/>
    </row>
    <row r="487" spans="1:8" ht="15">
      <c r="A487" s="41"/>
      <c r="B487" s="1"/>
      <c r="C487" s="1"/>
      <c r="D487" s="1"/>
      <c r="E487" s="1"/>
      <c r="F487" s="1"/>
      <c r="G487" s="1"/>
      <c r="H487" s="1"/>
    </row>
    <row r="488" spans="1:8" ht="15">
      <c r="A488" s="41"/>
      <c r="B488" s="1"/>
      <c r="C488" s="1"/>
      <c r="D488" s="1"/>
      <c r="E488" s="1"/>
      <c r="F488" s="1"/>
      <c r="G488" s="1"/>
      <c r="H488" s="1"/>
    </row>
    <row r="489" spans="1:8" ht="15">
      <c r="A489" s="41"/>
      <c r="B489" s="1"/>
      <c r="C489" s="1"/>
      <c r="D489" s="1"/>
      <c r="E489" s="1"/>
      <c r="F489" s="1"/>
      <c r="G489" s="1"/>
      <c r="H489" s="1"/>
    </row>
    <row r="490" spans="1:8" ht="15">
      <c r="A490" s="41"/>
      <c r="B490" s="1"/>
      <c r="C490" s="1"/>
      <c r="D490" s="1"/>
      <c r="E490" s="1"/>
      <c r="F490" s="1"/>
      <c r="G490" s="1"/>
      <c r="H490" s="1"/>
    </row>
    <row r="491" spans="1:8" ht="15">
      <c r="A491" s="41"/>
      <c r="B491" s="1"/>
      <c r="C491" s="1"/>
      <c r="D491" s="1"/>
      <c r="E491" s="1"/>
      <c r="F491" s="1"/>
      <c r="G491" s="1"/>
      <c r="H491" s="1"/>
    </row>
    <row r="492" spans="1:8" ht="15">
      <c r="A492" s="41"/>
      <c r="B492" s="1"/>
      <c r="C492" s="1"/>
      <c r="D492" s="1"/>
      <c r="E492" s="1"/>
      <c r="F492" s="1"/>
      <c r="G492" s="1"/>
      <c r="H492" s="1"/>
    </row>
    <row r="493" spans="1:8" ht="15">
      <c r="A493" s="41"/>
      <c r="B493" s="1"/>
      <c r="C493" s="1"/>
      <c r="D493" s="1"/>
      <c r="E493" s="1"/>
      <c r="F493" s="1"/>
      <c r="G493" s="1"/>
      <c r="H493" s="1"/>
    </row>
    <row r="494" spans="1:8" ht="15">
      <c r="A494" s="41"/>
      <c r="B494" s="1"/>
      <c r="C494" s="1"/>
      <c r="D494" s="1"/>
      <c r="E494" s="1"/>
      <c r="F494" s="1"/>
      <c r="G494" s="1"/>
      <c r="H494" s="1"/>
    </row>
    <row r="495" spans="1:8" ht="15">
      <c r="A495" s="41"/>
      <c r="B495" s="1"/>
      <c r="C495" s="1"/>
      <c r="D495" s="1"/>
      <c r="E495" s="1"/>
      <c r="F495" s="1"/>
      <c r="G495" s="1"/>
      <c r="H495" s="1"/>
    </row>
    <row r="496" spans="1:8" ht="15">
      <c r="A496" s="41"/>
      <c r="B496" s="1"/>
      <c r="C496" s="1"/>
      <c r="D496" s="1"/>
      <c r="E496" s="1"/>
      <c r="F496" s="1"/>
      <c r="G496" s="1"/>
      <c r="H496" s="1"/>
    </row>
    <row r="497" spans="1:8" ht="15">
      <c r="A497" s="41"/>
      <c r="B497" s="1"/>
      <c r="C497" s="1"/>
      <c r="D497" s="1"/>
      <c r="E497" s="1"/>
      <c r="F497" s="1"/>
      <c r="G497" s="1"/>
      <c r="H497" s="1"/>
    </row>
    <row r="498" spans="1:8" ht="15">
      <c r="A498" s="41"/>
      <c r="B498" s="1"/>
      <c r="C498" s="1"/>
      <c r="D498" s="1"/>
      <c r="E498" s="1"/>
      <c r="F498" s="1"/>
      <c r="G498" s="1"/>
      <c r="H498" s="1"/>
    </row>
    <row r="499" spans="1:8" ht="15">
      <c r="A499" s="41"/>
      <c r="B499" s="1"/>
      <c r="C499" s="1"/>
      <c r="D499" s="1"/>
      <c r="E499" s="1"/>
      <c r="F499" s="1"/>
      <c r="G499" s="1"/>
      <c r="H499" s="1"/>
    </row>
    <row r="500" spans="1:8" ht="15">
      <c r="A500" s="41"/>
      <c r="B500" s="1"/>
      <c r="C500" s="1"/>
      <c r="D500" s="1"/>
      <c r="E500" s="1"/>
      <c r="F500" s="1"/>
      <c r="G500" s="1"/>
      <c r="H500" s="1"/>
    </row>
    <row r="501" spans="1:8" ht="15">
      <c r="A501" s="41"/>
      <c r="B501" s="1"/>
      <c r="C501" s="1"/>
      <c r="D501" s="1"/>
      <c r="E501" s="1"/>
      <c r="F501" s="1"/>
      <c r="G501" s="1"/>
      <c r="H501" s="1"/>
    </row>
    <row r="502" spans="1:8" ht="15">
      <c r="A502" s="41"/>
      <c r="B502" s="1"/>
      <c r="C502" s="1"/>
      <c r="D502" s="1"/>
      <c r="E502" s="1"/>
      <c r="F502" s="1"/>
      <c r="G502" s="1"/>
      <c r="H502" s="1"/>
    </row>
    <row r="503" spans="1:8" ht="15">
      <c r="A503" s="41"/>
      <c r="B503" s="1"/>
      <c r="C503" s="1"/>
      <c r="D503" s="1"/>
      <c r="E503" s="1"/>
      <c r="F503" s="1"/>
      <c r="G503" s="1"/>
      <c r="H503" s="1"/>
    </row>
    <row r="504" spans="1:8" ht="15">
      <c r="A504" s="41"/>
      <c r="B504" s="1"/>
      <c r="C504" s="1"/>
      <c r="D504" s="1"/>
      <c r="E504" s="1"/>
      <c r="F504" s="1"/>
      <c r="G504" s="1"/>
      <c r="H504" s="1"/>
    </row>
    <row r="505" spans="1:8" ht="15">
      <c r="A505" s="41"/>
      <c r="B505" s="1"/>
      <c r="C505" s="1"/>
      <c r="D505" s="1"/>
      <c r="E505" s="1"/>
      <c r="F505" s="1"/>
      <c r="G505" s="1"/>
      <c r="H505" s="1"/>
    </row>
    <row r="506" spans="1:8" ht="15">
      <c r="A506" s="41"/>
      <c r="B506" s="1"/>
      <c r="C506" s="1"/>
      <c r="D506" s="1"/>
      <c r="E506" s="1"/>
      <c r="F506" s="1"/>
      <c r="G506" s="1"/>
      <c r="H506" s="1"/>
    </row>
    <row r="507" spans="1:8" ht="15">
      <c r="A507" s="41"/>
      <c r="B507" s="1"/>
      <c r="C507" s="1"/>
      <c r="D507" s="1"/>
      <c r="E507" s="1"/>
      <c r="F507" s="1"/>
      <c r="G507" s="1"/>
      <c r="H507" s="1"/>
    </row>
    <row r="508" spans="1:8" ht="15">
      <c r="A508" s="41"/>
      <c r="B508" s="1"/>
      <c r="C508" s="1"/>
      <c r="D508" s="1"/>
      <c r="E508" s="1"/>
      <c r="F508" s="1"/>
      <c r="G508" s="1"/>
      <c r="H508" s="1"/>
    </row>
    <row r="509" spans="1:8" ht="15">
      <c r="A509" s="41"/>
      <c r="B509" s="1"/>
      <c r="C509" s="1"/>
      <c r="D509" s="1"/>
      <c r="E509" s="1"/>
      <c r="F509" s="1"/>
      <c r="G509" s="1"/>
      <c r="H509" s="1"/>
    </row>
    <row r="510" spans="1:8" ht="15">
      <c r="A510" s="41"/>
      <c r="B510" s="1"/>
      <c r="C510" s="1"/>
      <c r="D510" s="1"/>
      <c r="E510" s="1"/>
      <c r="F510" s="1"/>
      <c r="G510" s="1"/>
      <c r="H510" s="1"/>
    </row>
    <row r="511" spans="1:8" ht="15">
      <c r="A511" s="41"/>
      <c r="B511" s="1"/>
      <c r="C511" s="1"/>
      <c r="D511" s="1"/>
      <c r="E511" s="1"/>
      <c r="F511" s="1"/>
      <c r="G511" s="1"/>
      <c r="H511" s="1"/>
    </row>
    <row r="512" spans="1:8" ht="15">
      <c r="A512" s="41"/>
      <c r="B512" s="1"/>
      <c r="C512" s="1"/>
      <c r="D512" s="1"/>
      <c r="E512" s="1"/>
      <c r="F512" s="1"/>
      <c r="G512" s="1"/>
      <c r="H512" s="1"/>
    </row>
    <row r="513" spans="1:8" ht="15">
      <c r="A513" s="41"/>
      <c r="B513" s="1"/>
      <c r="C513" s="1"/>
      <c r="D513" s="1"/>
      <c r="E513" s="1"/>
      <c r="F513" s="1"/>
      <c r="G513" s="1"/>
      <c r="H513" s="1"/>
    </row>
    <row r="514" spans="1:8" ht="15">
      <c r="A514" s="41"/>
      <c r="B514" s="1"/>
      <c r="C514" s="1"/>
      <c r="D514" s="1"/>
      <c r="E514" s="1"/>
      <c r="F514" s="1"/>
      <c r="G514" s="1"/>
      <c r="H514" s="1"/>
    </row>
    <row r="515" spans="1:8" ht="15">
      <c r="A515" s="41"/>
      <c r="B515" s="1"/>
      <c r="C515" s="1"/>
      <c r="D515" s="1"/>
      <c r="E515" s="1"/>
      <c r="F515" s="1"/>
      <c r="G515" s="1"/>
      <c r="H515" s="1"/>
    </row>
    <row r="516" spans="1:8" ht="15">
      <c r="A516" s="41"/>
      <c r="B516" s="1"/>
      <c r="C516" s="1"/>
      <c r="D516" s="1"/>
      <c r="E516" s="1"/>
      <c r="F516" s="1"/>
      <c r="G516" s="1"/>
      <c r="H516" s="1"/>
    </row>
    <row r="517" spans="1:8" ht="15">
      <c r="A517" s="41"/>
      <c r="B517" s="1"/>
      <c r="C517" s="1"/>
      <c r="D517" s="1"/>
      <c r="E517" s="1"/>
      <c r="F517" s="1"/>
      <c r="G517" s="1"/>
      <c r="H517" s="1"/>
    </row>
    <row r="518" spans="1:8" ht="15">
      <c r="A518" s="41"/>
      <c r="B518" s="1"/>
      <c r="C518" s="1"/>
      <c r="D518" s="1"/>
      <c r="E518" s="1"/>
      <c r="F518" s="1"/>
      <c r="G518" s="1"/>
      <c r="H518" s="1"/>
    </row>
    <row r="519" spans="1:8" ht="15">
      <c r="A519" s="41"/>
      <c r="B519" s="1"/>
      <c r="C519" s="1"/>
      <c r="D519" s="1"/>
      <c r="E519" s="1"/>
      <c r="F519" s="1"/>
      <c r="G519" s="1"/>
      <c r="H519" s="1"/>
    </row>
    <row r="520" spans="1:8" ht="15">
      <c r="A520" s="41"/>
      <c r="B520" s="1"/>
      <c r="C520" s="1"/>
      <c r="D520" s="1"/>
      <c r="E520" s="1"/>
      <c r="F520" s="1"/>
      <c r="G520" s="1"/>
      <c r="H520" s="1"/>
    </row>
    <row r="521" spans="1:8" ht="15">
      <c r="A521" s="41"/>
      <c r="B521" s="1"/>
      <c r="C521" s="1"/>
      <c r="D521" s="1"/>
      <c r="E521" s="1"/>
      <c r="F521" s="1"/>
      <c r="G521" s="1"/>
      <c r="H521" s="1"/>
    </row>
    <row r="522" spans="1:8" ht="15">
      <c r="A522" s="41"/>
      <c r="B522" s="1"/>
      <c r="C522" s="1"/>
      <c r="D522" s="1"/>
      <c r="E522" s="1"/>
      <c r="F522" s="1"/>
      <c r="G522" s="1"/>
      <c r="H522" s="1"/>
    </row>
    <row r="523" spans="1:8" ht="15">
      <c r="A523" s="41"/>
      <c r="B523" s="1"/>
      <c r="C523" s="1"/>
      <c r="D523" s="1"/>
      <c r="E523" s="1"/>
      <c r="F523" s="1"/>
      <c r="G523" s="1"/>
      <c r="H523" s="1"/>
    </row>
    <row r="524" spans="1:8" ht="15">
      <c r="A524" s="41"/>
      <c r="B524" s="1"/>
      <c r="C524" s="1"/>
      <c r="D524" s="1"/>
      <c r="E524" s="1"/>
      <c r="F524" s="1"/>
      <c r="G524" s="1"/>
      <c r="H524" s="1"/>
    </row>
    <row r="525" spans="1:8" ht="15">
      <c r="A525" s="41"/>
      <c r="B525" s="1"/>
      <c r="C525" s="1"/>
      <c r="D525" s="1"/>
      <c r="E525" s="1"/>
      <c r="F525" s="1"/>
      <c r="G525" s="1"/>
      <c r="H525" s="1"/>
    </row>
    <row r="526" spans="1:8" ht="15">
      <c r="A526" s="41"/>
      <c r="B526" s="1"/>
      <c r="C526" s="1"/>
      <c r="D526" s="1"/>
      <c r="E526" s="1"/>
      <c r="F526" s="1"/>
      <c r="G526" s="1"/>
      <c r="H526" s="1"/>
    </row>
    <row r="527" spans="1:8" ht="15">
      <c r="A527" s="41"/>
      <c r="B527" s="1"/>
      <c r="C527" s="1"/>
      <c r="D527" s="1"/>
      <c r="E527" s="1"/>
      <c r="F527" s="1"/>
      <c r="G527" s="1"/>
      <c r="H527" s="1"/>
    </row>
    <row r="528" spans="1:8" ht="15">
      <c r="A528" s="41"/>
      <c r="B528" s="1"/>
      <c r="C528" s="1"/>
      <c r="D528" s="1"/>
      <c r="E528" s="1"/>
      <c r="F528" s="1"/>
      <c r="G528" s="1"/>
      <c r="H528" s="1"/>
    </row>
    <row r="529" spans="1:8" ht="15">
      <c r="A529" s="41"/>
      <c r="B529" s="1"/>
      <c r="C529" s="1"/>
      <c r="D529" s="1"/>
      <c r="E529" s="1"/>
      <c r="F529" s="1"/>
      <c r="G529" s="1"/>
      <c r="H529" s="1"/>
    </row>
    <row r="530" spans="1:8" ht="15">
      <c r="A530" s="41"/>
      <c r="B530" s="1"/>
      <c r="C530" s="1"/>
      <c r="D530" s="1"/>
      <c r="E530" s="1"/>
      <c r="F530" s="1"/>
      <c r="G530" s="1"/>
      <c r="H530" s="1"/>
    </row>
    <row r="531" spans="1:8" ht="15">
      <c r="A531" s="41"/>
      <c r="B531" s="1"/>
      <c r="C531" s="1"/>
      <c r="D531" s="1"/>
      <c r="E531" s="1"/>
      <c r="F531" s="1"/>
      <c r="G531" s="1"/>
      <c r="H531" s="1"/>
    </row>
    <row r="532" spans="1:8" ht="15">
      <c r="A532" s="41"/>
      <c r="B532" s="1"/>
      <c r="C532" s="1"/>
      <c r="D532" s="1"/>
      <c r="E532" s="1"/>
      <c r="F532" s="1"/>
      <c r="G532" s="1"/>
      <c r="H532" s="1"/>
    </row>
    <row r="533" spans="1:8" ht="15">
      <c r="A533" s="41"/>
      <c r="B533" s="1"/>
      <c r="C533" s="1"/>
      <c r="D533" s="1"/>
      <c r="E533" s="1"/>
      <c r="F533" s="1"/>
      <c r="G533" s="1"/>
      <c r="H533" s="1"/>
    </row>
    <row r="534" spans="1:8" ht="15">
      <c r="A534" s="41"/>
      <c r="B534" s="1"/>
      <c r="C534" s="1"/>
      <c r="D534" s="1"/>
      <c r="E534" s="1"/>
      <c r="F534" s="1"/>
      <c r="G534" s="1"/>
      <c r="H534" s="1"/>
    </row>
    <row r="535" spans="1:8" ht="15">
      <c r="A535" s="41"/>
      <c r="B535" s="1"/>
      <c r="C535" s="1"/>
      <c r="D535" s="1"/>
      <c r="E535" s="1"/>
      <c r="F535" s="1"/>
      <c r="G535" s="1"/>
      <c r="H535" s="1"/>
    </row>
    <row r="536" spans="1:8" ht="15">
      <c r="A536" s="41"/>
      <c r="B536" s="1"/>
      <c r="C536" s="1"/>
      <c r="D536" s="1"/>
      <c r="E536" s="1"/>
      <c r="F536" s="1"/>
      <c r="G536" s="1"/>
      <c r="H536" s="1"/>
    </row>
    <row r="537" spans="1:8" ht="15">
      <c r="A537" s="41"/>
      <c r="B537" s="1"/>
      <c r="C537" s="1"/>
      <c r="D537" s="1"/>
      <c r="E537" s="1"/>
      <c r="F537" s="1"/>
      <c r="G537" s="1"/>
      <c r="H537" s="1"/>
    </row>
    <row r="538" spans="1:8" ht="15">
      <c r="A538" s="41"/>
      <c r="B538" s="1"/>
      <c r="C538" s="1"/>
      <c r="D538" s="1"/>
      <c r="E538" s="1"/>
      <c r="F538" s="1"/>
      <c r="G538" s="1"/>
      <c r="H538" s="1"/>
    </row>
    <row r="539" spans="1:8" ht="15">
      <c r="A539" s="41"/>
      <c r="B539" s="1"/>
      <c r="C539" s="1"/>
      <c r="D539" s="1"/>
      <c r="E539" s="1"/>
      <c r="F539" s="1"/>
      <c r="G539" s="1"/>
      <c r="H539" s="1"/>
    </row>
    <row r="540" spans="1:8" ht="15">
      <c r="A540" s="41"/>
      <c r="B540" s="1"/>
      <c r="C540" s="1"/>
      <c r="D540" s="1"/>
      <c r="E540" s="1"/>
      <c r="F540" s="1"/>
      <c r="G540" s="1"/>
      <c r="H540" s="1"/>
    </row>
    <row r="541" spans="1:8" ht="15">
      <c r="A541" s="41"/>
      <c r="B541" s="1"/>
      <c r="C541" s="1"/>
      <c r="D541" s="1"/>
      <c r="E541" s="1"/>
      <c r="F541" s="1"/>
      <c r="G541" s="1"/>
      <c r="H541" s="1"/>
    </row>
    <row r="542" spans="1:8" ht="15">
      <c r="A542" s="41"/>
      <c r="B542" s="1"/>
      <c r="C542" s="1"/>
      <c r="D542" s="1"/>
      <c r="E542" s="1"/>
      <c r="F542" s="1"/>
      <c r="G542" s="1"/>
      <c r="H542" s="1"/>
    </row>
    <row r="543" spans="1:8" ht="15">
      <c r="A543" s="41"/>
      <c r="B543" s="1"/>
      <c r="C543" s="1"/>
      <c r="D543" s="1"/>
      <c r="E543" s="1"/>
      <c r="F543" s="1"/>
      <c r="G543" s="1"/>
      <c r="H543" s="1"/>
    </row>
    <row r="544" spans="1:8" ht="15">
      <c r="A544" s="41"/>
      <c r="B544" s="1"/>
      <c r="C544" s="1"/>
      <c r="D544" s="1"/>
      <c r="E544" s="1"/>
      <c r="F544" s="1"/>
      <c r="G544" s="1"/>
      <c r="H544" s="1"/>
    </row>
    <row r="545" spans="1:8" ht="15">
      <c r="A545" s="41"/>
      <c r="B545" s="1"/>
      <c r="C545" s="1"/>
      <c r="D545" s="1"/>
      <c r="E545" s="1"/>
      <c r="F545" s="1"/>
      <c r="G545" s="1"/>
      <c r="H545" s="1"/>
    </row>
    <row r="546" spans="1:8" ht="15">
      <c r="A546" s="41"/>
      <c r="B546" s="1"/>
      <c r="C546" s="1"/>
      <c r="D546" s="1"/>
      <c r="E546" s="1"/>
      <c r="F546" s="1"/>
      <c r="G546" s="1"/>
      <c r="H546" s="1"/>
    </row>
    <row r="547" spans="1:8" ht="15">
      <c r="A547" s="41"/>
      <c r="B547" s="1"/>
      <c r="C547" s="1"/>
      <c r="D547" s="1"/>
      <c r="E547" s="1"/>
      <c r="F547" s="1"/>
      <c r="G547" s="1"/>
      <c r="H547" s="1"/>
    </row>
    <row r="548" spans="1:8" ht="15">
      <c r="A548" s="41"/>
      <c r="B548" s="1"/>
      <c r="C548" s="1"/>
      <c r="D548" s="1"/>
      <c r="E548" s="1"/>
      <c r="F548" s="1"/>
      <c r="G548" s="1"/>
      <c r="H548" s="1"/>
    </row>
    <row r="549" spans="1:8" ht="15">
      <c r="A549" s="41"/>
      <c r="B549" s="1"/>
      <c r="C549" s="1"/>
      <c r="D549" s="1"/>
      <c r="E549" s="1"/>
      <c r="F549" s="1"/>
      <c r="G549" s="1"/>
      <c r="H549" s="1"/>
    </row>
    <row r="550" spans="1:8" ht="15">
      <c r="A550" s="41"/>
      <c r="B550" s="1"/>
      <c r="C550" s="1"/>
      <c r="D550" s="1"/>
      <c r="E550" s="1"/>
      <c r="F550" s="1"/>
      <c r="G550" s="1"/>
      <c r="H550" s="1"/>
    </row>
    <row r="551" spans="1:8" ht="15">
      <c r="A551" s="41"/>
      <c r="B551" s="1"/>
      <c r="C551" s="1"/>
      <c r="D551" s="1"/>
      <c r="E551" s="1"/>
      <c r="F551" s="1"/>
      <c r="G551" s="1"/>
      <c r="H551" s="1"/>
    </row>
    <row r="552" spans="1:8" ht="15">
      <c r="A552" s="41"/>
      <c r="B552" s="1"/>
      <c r="C552" s="1"/>
      <c r="D552" s="1"/>
      <c r="E552" s="1"/>
      <c r="F552" s="1"/>
      <c r="G552" s="1"/>
      <c r="H552" s="1"/>
    </row>
    <row r="553" spans="1:8" ht="15">
      <c r="A553" s="41"/>
      <c r="B553" s="1"/>
      <c r="C553" s="1"/>
      <c r="D553" s="1"/>
      <c r="E553" s="1"/>
      <c r="F553" s="1"/>
      <c r="G553" s="1"/>
      <c r="H553" s="1"/>
    </row>
    <row r="554" spans="1:8" ht="15">
      <c r="A554" s="41"/>
      <c r="B554" s="1"/>
      <c r="C554" s="1"/>
      <c r="D554" s="1"/>
      <c r="E554" s="1"/>
      <c r="F554" s="1"/>
      <c r="G554" s="1"/>
      <c r="H554" s="1"/>
    </row>
    <row r="555" spans="1:8" ht="15">
      <c r="A555" s="41"/>
      <c r="B555" s="1"/>
      <c r="C555" s="1"/>
      <c r="D555" s="1"/>
      <c r="E555" s="1"/>
      <c r="F555" s="1"/>
      <c r="G555" s="1"/>
      <c r="H555" s="1"/>
    </row>
    <row r="556" spans="1:8" ht="15">
      <c r="A556" s="41"/>
      <c r="B556" s="1"/>
      <c r="C556" s="1"/>
      <c r="D556" s="1"/>
      <c r="E556" s="1"/>
      <c r="F556" s="1"/>
      <c r="G556" s="1"/>
      <c r="H556" s="1"/>
    </row>
    <row r="557" spans="1:8" ht="15">
      <c r="A557" s="41"/>
      <c r="B557" s="1"/>
      <c r="C557" s="1"/>
      <c r="D557" s="1"/>
      <c r="E557" s="1"/>
      <c r="F557" s="1"/>
      <c r="G557" s="1"/>
      <c r="H557" s="1"/>
    </row>
    <row r="558" spans="1:8" ht="15">
      <c r="A558" s="41"/>
      <c r="B558" s="1"/>
      <c r="C558" s="1"/>
      <c r="D558" s="1"/>
      <c r="E558" s="1"/>
      <c r="F558" s="1"/>
      <c r="G558" s="1"/>
      <c r="H558" s="1"/>
    </row>
    <row r="559" spans="1:8" ht="15">
      <c r="A559" s="41"/>
      <c r="B559" s="1"/>
      <c r="C559" s="1"/>
      <c r="D559" s="1"/>
      <c r="E559" s="1"/>
      <c r="F559" s="1"/>
      <c r="G559" s="1"/>
      <c r="H559" s="1"/>
    </row>
    <row r="560" spans="1:8" ht="15">
      <c r="A560" s="41"/>
      <c r="B560" s="1"/>
      <c r="C560" s="1"/>
      <c r="D560" s="1"/>
      <c r="E560" s="1"/>
      <c r="F560" s="1"/>
      <c r="G560" s="1"/>
      <c r="H560" s="1"/>
    </row>
    <row r="561" spans="1:8" ht="15">
      <c r="A561" s="41"/>
      <c r="B561" s="1"/>
      <c r="C561" s="1"/>
      <c r="D561" s="1"/>
      <c r="E561" s="1"/>
      <c r="F561" s="1"/>
      <c r="G561" s="1"/>
      <c r="H561" s="1"/>
    </row>
    <row r="562" spans="1:8" ht="15">
      <c r="A562" s="41"/>
      <c r="B562" s="1"/>
      <c r="C562" s="1"/>
      <c r="D562" s="1"/>
      <c r="E562" s="1"/>
      <c r="F562" s="1"/>
      <c r="G562" s="1"/>
      <c r="H562" s="1"/>
    </row>
    <row r="563" spans="1:8" ht="15">
      <c r="A563" s="41"/>
      <c r="B563" s="1"/>
      <c r="C563" s="1"/>
      <c r="D563" s="1"/>
      <c r="E563" s="1"/>
      <c r="F563" s="1"/>
      <c r="G563" s="1"/>
      <c r="H563" s="1"/>
    </row>
    <row r="564" spans="1:8" ht="15">
      <c r="A564" s="41"/>
      <c r="B564" s="1"/>
      <c r="C564" s="1"/>
      <c r="D564" s="1"/>
      <c r="E564" s="1"/>
      <c r="F564" s="1"/>
      <c r="G564" s="1"/>
      <c r="H564" s="1"/>
    </row>
    <row r="565" spans="1:8" ht="15">
      <c r="A565" s="41"/>
      <c r="B565" s="1"/>
      <c r="C565" s="1"/>
      <c r="D565" s="1"/>
      <c r="E565" s="1"/>
      <c r="F565" s="1"/>
      <c r="G565" s="1"/>
      <c r="H565" s="1"/>
    </row>
    <row r="566" spans="1:8" ht="15">
      <c r="A566" s="41"/>
      <c r="B566" s="1"/>
      <c r="C566" s="1"/>
      <c r="D566" s="1"/>
      <c r="E566" s="1"/>
      <c r="F566" s="1"/>
      <c r="G566" s="1"/>
      <c r="H566" s="1"/>
    </row>
    <row r="567" spans="1:8" ht="15">
      <c r="A567" s="41"/>
      <c r="B567" s="1"/>
      <c r="C567" s="1"/>
      <c r="D567" s="1"/>
      <c r="E567" s="1"/>
      <c r="F567" s="1"/>
      <c r="G567" s="1"/>
      <c r="H567" s="1"/>
    </row>
    <row r="568" spans="1:8" ht="15">
      <c r="A568" s="41"/>
      <c r="B568" s="1"/>
      <c r="C568" s="1"/>
      <c r="D568" s="1"/>
      <c r="E568" s="1"/>
      <c r="F568" s="1"/>
      <c r="G568" s="1"/>
      <c r="H568" s="1"/>
    </row>
    <row r="569" spans="1:8" ht="15">
      <c r="A569" s="41"/>
      <c r="B569" s="1"/>
      <c r="C569" s="1"/>
      <c r="D569" s="1"/>
      <c r="E569" s="1"/>
      <c r="F569" s="1"/>
      <c r="G569" s="1"/>
      <c r="H569" s="1"/>
    </row>
    <row r="570" spans="1:8" ht="15">
      <c r="A570" s="41"/>
      <c r="B570" s="1"/>
      <c r="C570" s="1"/>
      <c r="D570" s="1"/>
      <c r="E570" s="1"/>
      <c r="F570" s="1"/>
      <c r="G570" s="1"/>
      <c r="H570" s="1"/>
    </row>
    <row r="571" spans="1:8" ht="15">
      <c r="A571" s="41"/>
      <c r="B571" s="1"/>
      <c r="C571" s="1"/>
      <c r="D571" s="1"/>
      <c r="E571" s="1"/>
      <c r="F571" s="1"/>
      <c r="G571" s="1"/>
      <c r="H571" s="1"/>
    </row>
    <row r="572" spans="1:8" ht="15">
      <c r="A572" s="41"/>
      <c r="B572" s="1"/>
      <c r="C572" s="1"/>
      <c r="D572" s="1"/>
      <c r="E572" s="1"/>
      <c r="F572" s="1"/>
      <c r="G572" s="1"/>
      <c r="H572" s="1"/>
    </row>
    <row r="573" spans="1:8" ht="15">
      <c r="A573" s="41"/>
      <c r="B573" s="1"/>
      <c r="C573" s="1"/>
      <c r="D573" s="1"/>
      <c r="E573" s="1"/>
      <c r="F573" s="1"/>
      <c r="G573" s="1"/>
      <c r="H573" s="1"/>
    </row>
    <row r="574" spans="1:8" ht="15">
      <c r="A574" s="41"/>
      <c r="B574" s="1"/>
      <c r="C574" s="1"/>
      <c r="D574" s="1"/>
      <c r="E574" s="1"/>
      <c r="F574" s="1"/>
      <c r="G574" s="1"/>
      <c r="H574" s="1"/>
    </row>
    <row r="575" spans="1:8" ht="15">
      <c r="A575" s="41"/>
      <c r="B575" s="1"/>
      <c r="C575" s="1"/>
      <c r="D575" s="1"/>
      <c r="E575" s="1"/>
      <c r="F575" s="1"/>
      <c r="G575" s="1"/>
      <c r="H575" s="1"/>
    </row>
    <row r="576" spans="1:8" ht="15">
      <c r="A576" s="41"/>
      <c r="B576" s="1"/>
      <c r="C576" s="1"/>
      <c r="D576" s="1"/>
      <c r="E576" s="1"/>
      <c r="F576" s="1"/>
      <c r="G576" s="1"/>
      <c r="H576" s="1"/>
    </row>
    <row r="577" spans="1:8" ht="15">
      <c r="A577" s="41"/>
      <c r="B577" s="1"/>
      <c r="C577" s="1"/>
      <c r="D577" s="1"/>
      <c r="E577" s="1"/>
      <c r="F577" s="1"/>
      <c r="G577" s="1"/>
      <c r="H577" s="1"/>
    </row>
    <row r="578" spans="1:8" ht="15">
      <c r="A578" s="41"/>
      <c r="B578" s="1"/>
      <c r="C578" s="1"/>
      <c r="D578" s="1"/>
      <c r="E578" s="1"/>
      <c r="F578" s="1"/>
      <c r="G578" s="1"/>
      <c r="H578" s="1"/>
    </row>
    <row r="579" spans="1:8" ht="15">
      <c r="A579" s="41"/>
      <c r="B579" s="1"/>
      <c r="C579" s="1"/>
      <c r="D579" s="1"/>
      <c r="E579" s="1"/>
      <c r="F579" s="1"/>
      <c r="G579" s="1"/>
      <c r="H579" s="1"/>
    </row>
    <row r="580" spans="1:8" ht="15">
      <c r="A580" s="41"/>
      <c r="B580" s="1"/>
      <c r="C580" s="1"/>
      <c r="D580" s="1"/>
      <c r="E580" s="1"/>
      <c r="F580" s="1"/>
      <c r="G580" s="1"/>
      <c r="H580" s="1"/>
    </row>
    <row r="581" spans="1:8" ht="15">
      <c r="A581" s="41"/>
      <c r="B581" s="1"/>
      <c r="C581" s="1"/>
      <c r="D581" s="1"/>
      <c r="E581" s="1"/>
      <c r="F581" s="1"/>
      <c r="G581" s="1"/>
      <c r="H581" s="1"/>
    </row>
    <row r="582" spans="1:8" ht="15">
      <c r="A582" s="41"/>
      <c r="B582" s="1"/>
      <c r="C582" s="1"/>
      <c r="D582" s="1"/>
      <c r="E582" s="1"/>
      <c r="F582" s="1"/>
      <c r="G582" s="1"/>
      <c r="H582" s="1"/>
    </row>
    <row r="583" spans="1:8" ht="15">
      <c r="A583" s="41"/>
      <c r="B583" s="1"/>
      <c r="C583" s="1"/>
      <c r="D583" s="1"/>
      <c r="E583" s="1"/>
      <c r="F583" s="1"/>
      <c r="G583" s="1"/>
      <c r="H583" s="1"/>
    </row>
    <row r="584" spans="1:8" ht="15">
      <c r="A584" s="41"/>
      <c r="B584" s="1"/>
      <c r="C584" s="1"/>
      <c r="D584" s="1"/>
      <c r="E584" s="1"/>
      <c r="F584" s="1"/>
      <c r="G584" s="1"/>
      <c r="H584" s="1"/>
    </row>
    <row r="585" spans="1:8" ht="15">
      <c r="A585" s="41"/>
      <c r="B585" s="1"/>
      <c r="C585" s="1"/>
      <c r="D585" s="1"/>
      <c r="E585" s="1"/>
      <c r="F585" s="1"/>
      <c r="G585" s="1"/>
      <c r="H585" s="1"/>
    </row>
    <row r="586" spans="1:8" ht="15">
      <c r="A586" s="41"/>
      <c r="B586" s="1"/>
      <c r="C586" s="1"/>
      <c r="D586" s="1"/>
      <c r="E586" s="1"/>
      <c r="F586" s="1"/>
      <c r="G586" s="1"/>
      <c r="H586" s="1"/>
    </row>
    <row r="587" spans="1:8" ht="15">
      <c r="A587" s="41"/>
      <c r="B587" s="1"/>
      <c r="C587" s="1"/>
      <c r="D587" s="1"/>
      <c r="E587" s="1"/>
      <c r="F587" s="1"/>
      <c r="G587" s="1"/>
      <c r="H587" s="1"/>
    </row>
    <row r="588" spans="1:8" ht="15">
      <c r="A588" s="41"/>
      <c r="B588" s="1"/>
      <c r="C588" s="1"/>
      <c r="D588" s="1"/>
      <c r="E588" s="1"/>
      <c r="F588" s="1"/>
      <c r="G588" s="1"/>
      <c r="H588" s="1"/>
    </row>
    <row r="589" spans="1:8" ht="15">
      <c r="A589" s="41"/>
      <c r="B589" s="1"/>
      <c r="C589" s="1"/>
      <c r="D589" s="1"/>
      <c r="E589" s="1"/>
      <c r="F589" s="1"/>
      <c r="G589" s="1"/>
      <c r="H589" s="1"/>
    </row>
    <row r="590" spans="1:8" ht="15">
      <c r="A590" s="41"/>
      <c r="B590" s="1"/>
      <c r="C590" s="1"/>
      <c r="D590" s="1"/>
      <c r="E590" s="1"/>
      <c r="F590" s="1"/>
      <c r="G590" s="1"/>
      <c r="H590" s="1"/>
    </row>
    <row r="591" spans="1:8" ht="15">
      <c r="A591" s="41"/>
      <c r="B591" s="1"/>
      <c r="C591" s="1"/>
      <c r="D591" s="1"/>
      <c r="E591" s="1"/>
      <c r="F591" s="1"/>
      <c r="G591" s="1"/>
      <c r="H591" s="1"/>
    </row>
    <row r="592" spans="1:8" ht="15">
      <c r="A592" s="41"/>
      <c r="B592" s="1"/>
      <c r="C592" s="1"/>
      <c r="D592" s="1"/>
      <c r="E592" s="1"/>
      <c r="F592" s="1"/>
      <c r="G592" s="1"/>
      <c r="H592" s="1"/>
    </row>
    <row r="593" spans="1:8" ht="15">
      <c r="A593" s="41"/>
      <c r="B593" s="1"/>
      <c r="C593" s="1"/>
      <c r="D593" s="1"/>
      <c r="E593" s="1"/>
      <c r="F593" s="1"/>
      <c r="G593" s="1"/>
      <c r="H593" s="1"/>
    </row>
    <row r="594" spans="1:8" ht="15">
      <c r="A594" s="41"/>
      <c r="B594" s="1"/>
      <c r="C594" s="1"/>
      <c r="D594" s="1"/>
      <c r="E594" s="1"/>
      <c r="F594" s="1"/>
      <c r="G594" s="1"/>
      <c r="H594" s="1"/>
    </row>
    <row r="595" spans="1:8" ht="15">
      <c r="A595" s="41"/>
      <c r="B595" s="1"/>
      <c r="C595" s="1"/>
      <c r="D595" s="1"/>
      <c r="E595" s="1"/>
      <c r="F595" s="1"/>
      <c r="G595" s="1"/>
      <c r="H595" s="1"/>
    </row>
    <row r="596" spans="1:8" ht="15">
      <c r="A596" s="41"/>
      <c r="B596" s="1"/>
      <c r="C596" s="1"/>
      <c r="D596" s="1"/>
      <c r="E596" s="1"/>
      <c r="F596" s="1"/>
      <c r="G596" s="1"/>
      <c r="H596" s="1"/>
    </row>
    <row r="597" spans="1:8" ht="15">
      <c r="A597" s="41"/>
      <c r="B597" s="1"/>
      <c r="C597" s="1"/>
      <c r="D597" s="1"/>
      <c r="E597" s="1"/>
      <c r="F597" s="1"/>
      <c r="G597" s="1"/>
      <c r="H597" s="1"/>
    </row>
    <row r="598" spans="1:8" ht="15">
      <c r="A598" s="41"/>
      <c r="B598" s="1"/>
      <c r="C598" s="1"/>
      <c r="D598" s="1"/>
      <c r="E598" s="1"/>
      <c r="F598" s="1"/>
      <c r="G598" s="1"/>
      <c r="H598" s="1"/>
    </row>
    <row r="599" spans="1:8" ht="15">
      <c r="A599" s="41"/>
      <c r="B599" s="1"/>
      <c r="C599" s="1"/>
      <c r="D599" s="1"/>
      <c r="E599" s="1"/>
      <c r="F599" s="1"/>
      <c r="G599" s="1"/>
      <c r="H599" s="1"/>
    </row>
    <row r="600" spans="1:8" ht="15">
      <c r="A600" s="41"/>
      <c r="B600" s="1"/>
      <c r="C600" s="1"/>
      <c r="D600" s="1"/>
      <c r="E600" s="1"/>
      <c r="F600" s="1"/>
      <c r="G600" s="1"/>
      <c r="H600" s="1"/>
    </row>
    <row r="601" spans="1:8" ht="15">
      <c r="A601" s="41"/>
      <c r="B601" s="1"/>
      <c r="C601" s="1"/>
      <c r="D601" s="1"/>
      <c r="E601" s="1"/>
      <c r="F601" s="1"/>
      <c r="G601" s="1"/>
      <c r="H601" s="1"/>
    </row>
    <row r="602" spans="1:8" ht="15">
      <c r="A602" s="41"/>
      <c r="B602" s="1"/>
      <c r="C602" s="1"/>
      <c r="D602" s="1"/>
      <c r="E602" s="1"/>
      <c r="F602" s="1"/>
      <c r="G602" s="1"/>
      <c r="H602" s="1"/>
    </row>
    <row r="603" spans="1:8" ht="15">
      <c r="A603" s="41"/>
      <c r="B603" s="1"/>
      <c r="C603" s="1"/>
      <c r="D603" s="1"/>
      <c r="E603" s="1"/>
      <c r="F603" s="1"/>
      <c r="G603" s="1"/>
      <c r="H603" s="1"/>
    </row>
    <row r="604" spans="1:8" ht="15">
      <c r="A604" s="41"/>
      <c r="B604" s="1"/>
      <c r="C604" s="1"/>
      <c r="D604" s="1"/>
      <c r="E604" s="1"/>
      <c r="F604" s="1"/>
      <c r="G604" s="1"/>
      <c r="H604" s="1"/>
    </row>
    <row r="605" spans="1:8" ht="15">
      <c r="A605" s="41"/>
      <c r="B605" s="1"/>
      <c r="C605" s="1"/>
      <c r="D605" s="1"/>
      <c r="E605" s="1"/>
      <c r="F605" s="1"/>
      <c r="G605" s="1"/>
      <c r="H605" s="1"/>
    </row>
    <row r="606" spans="1:8" ht="15">
      <c r="A606" s="41"/>
      <c r="B606" s="1"/>
      <c r="C606" s="1"/>
      <c r="D606" s="1"/>
      <c r="E606" s="1"/>
      <c r="F606" s="1"/>
      <c r="G606" s="1"/>
      <c r="H606" s="1"/>
    </row>
    <row r="607" spans="1:8" ht="15">
      <c r="A607" s="41"/>
      <c r="B607" s="1"/>
      <c r="C607" s="1"/>
      <c r="D607" s="1"/>
      <c r="E607" s="1"/>
      <c r="F607" s="1"/>
      <c r="G607" s="1"/>
      <c r="H607" s="1"/>
    </row>
    <row r="608" spans="1:8" ht="15">
      <c r="A608" s="41"/>
      <c r="B608" s="1"/>
      <c r="C608" s="1"/>
      <c r="D608" s="1"/>
      <c r="E608" s="1"/>
      <c r="F608" s="1"/>
      <c r="G608" s="1"/>
      <c r="H608" s="1"/>
    </row>
    <row r="609" spans="1:8" ht="15">
      <c r="A609" s="41"/>
      <c r="B609" s="1"/>
      <c r="C609" s="1"/>
      <c r="D609" s="1"/>
      <c r="E609" s="1"/>
      <c r="F609" s="1"/>
      <c r="G609" s="1"/>
      <c r="H609" s="1"/>
    </row>
    <row r="610" spans="1:8" ht="15">
      <c r="A610" s="41"/>
      <c r="B610" s="1"/>
      <c r="C610" s="1"/>
      <c r="D610" s="1"/>
      <c r="E610" s="1"/>
      <c r="F610" s="1"/>
      <c r="G610" s="1"/>
      <c r="H610" s="1"/>
    </row>
    <row r="611" spans="1:8" ht="15">
      <c r="A611" s="41"/>
      <c r="B611" s="1"/>
      <c r="C611" s="1"/>
      <c r="D611" s="1"/>
      <c r="E611" s="1"/>
      <c r="F611" s="1"/>
      <c r="G611" s="1"/>
      <c r="H611" s="1"/>
    </row>
    <row r="612" spans="1:8" ht="15">
      <c r="A612" s="41"/>
      <c r="B612" s="1"/>
      <c r="C612" s="1"/>
      <c r="D612" s="1"/>
      <c r="E612" s="1"/>
      <c r="F612" s="1"/>
      <c r="G612" s="1"/>
      <c r="H612" s="1"/>
    </row>
    <row r="613" spans="1:8" ht="15">
      <c r="A613" s="41"/>
      <c r="B613" s="1"/>
      <c r="C613" s="1"/>
      <c r="D613" s="1"/>
      <c r="E613" s="1"/>
      <c r="F613" s="1"/>
      <c r="G613" s="1"/>
      <c r="H613" s="1"/>
    </row>
    <row r="614" spans="1:8" ht="15">
      <c r="A614" s="41"/>
      <c r="B614" s="1"/>
      <c r="C614" s="1"/>
      <c r="D614" s="1"/>
      <c r="E614" s="1"/>
      <c r="F614" s="1"/>
      <c r="G614" s="1"/>
      <c r="H614" s="1"/>
    </row>
    <row r="615" spans="1:8" ht="15">
      <c r="A615" s="41"/>
      <c r="B615" s="1"/>
      <c r="C615" s="1"/>
      <c r="D615" s="1"/>
      <c r="E615" s="1"/>
      <c r="F615" s="1"/>
      <c r="G615" s="1"/>
      <c r="H615" s="1"/>
    </row>
    <row r="616" spans="1:8" ht="15">
      <c r="A616" s="41"/>
      <c r="B616" s="1"/>
      <c r="C616" s="1"/>
      <c r="D616" s="1"/>
      <c r="E616" s="1"/>
      <c r="F616" s="1"/>
      <c r="G616" s="1"/>
      <c r="H616" s="1"/>
    </row>
    <row r="617" spans="1:8" ht="15">
      <c r="A617" s="41"/>
      <c r="B617" s="1"/>
      <c r="C617" s="1"/>
      <c r="D617" s="1"/>
      <c r="E617" s="1"/>
      <c r="F617" s="1"/>
      <c r="G617" s="1"/>
      <c r="H617" s="1"/>
    </row>
    <row r="618" spans="1:8" ht="15">
      <c r="A618" s="41"/>
      <c r="B618" s="1"/>
      <c r="C618" s="1"/>
      <c r="D618" s="1"/>
      <c r="E618" s="1"/>
      <c r="F618" s="1"/>
      <c r="G618" s="1"/>
      <c r="H618" s="1"/>
    </row>
    <row r="619" spans="1:8" ht="15">
      <c r="A619" s="41"/>
      <c r="B619" s="1"/>
      <c r="C619" s="1"/>
      <c r="D619" s="1"/>
      <c r="E619" s="1"/>
      <c r="F619" s="1"/>
      <c r="G619" s="1"/>
      <c r="H619" s="1"/>
    </row>
    <row r="620" spans="1:8" ht="15">
      <c r="A620" s="41"/>
      <c r="B620" s="1"/>
      <c r="C620" s="1"/>
      <c r="D620" s="1"/>
      <c r="E620" s="1"/>
      <c r="F620" s="1"/>
      <c r="G620" s="1"/>
      <c r="H620" s="1"/>
    </row>
    <row r="621" spans="1:8" ht="15">
      <c r="A621" s="41"/>
      <c r="B621" s="1"/>
      <c r="C621" s="1"/>
      <c r="D621" s="1"/>
      <c r="E621" s="1"/>
      <c r="F621" s="1"/>
      <c r="G621" s="1"/>
      <c r="H621" s="1"/>
    </row>
    <row r="622" spans="1:8" ht="15">
      <c r="A622" s="41"/>
      <c r="B622" s="1"/>
      <c r="C622" s="1"/>
      <c r="D622" s="1"/>
      <c r="E622" s="1"/>
      <c r="F622" s="1"/>
      <c r="G622" s="1"/>
      <c r="H622" s="1"/>
    </row>
    <row r="623" spans="1:8" ht="15">
      <c r="A623" s="41"/>
      <c r="B623" s="1"/>
      <c r="C623" s="1"/>
      <c r="D623" s="1"/>
      <c r="E623" s="1"/>
      <c r="F623" s="1"/>
      <c r="G623" s="1"/>
      <c r="H623" s="1"/>
    </row>
    <row r="624" spans="1:8" ht="15">
      <c r="A624" s="41"/>
      <c r="B624" s="1"/>
      <c r="C624" s="1"/>
      <c r="D624" s="1"/>
      <c r="E624" s="1"/>
      <c r="F624" s="1"/>
      <c r="G624" s="1"/>
      <c r="H624" s="1"/>
    </row>
    <row r="625" spans="1:8" ht="15">
      <c r="A625" s="41"/>
      <c r="B625" s="1"/>
      <c r="C625" s="1"/>
      <c r="D625" s="1"/>
      <c r="E625" s="1"/>
      <c r="F625" s="1"/>
      <c r="G625" s="1"/>
      <c r="H625" s="1"/>
    </row>
    <row r="626" spans="1:8" ht="15">
      <c r="A626" s="41"/>
      <c r="B626" s="1"/>
      <c r="C626" s="1"/>
      <c r="D626" s="1"/>
      <c r="E626" s="1"/>
      <c r="F626" s="1"/>
      <c r="G626" s="1"/>
      <c r="H626" s="1"/>
    </row>
    <row r="627" spans="1:8" ht="15">
      <c r="A627" s="41"/>
      <c r="B627" s="1"/>
      <c r="C627" s="1"/>
      <c r="D627" s="1"/>
      <c r="E627" s="1"/>
      <c r="F627" s="1"/>
      <c r="G627" s="1"/>
      <c r="H627" s="1"/>
    </row>
    <row r="628" spans="1:8" ht="15">
      <c r="A628" s="41"/>
      <c r="B628" s="1"/>
      <c r="C628" s="1"/>
      <c r="D628" s="1"/>
      <c r="E628" s="1"/>
      <c r="F628" s="1"/>
      <c r="G628" s="1"/>
      <c r="H628" s="1"/>
    </row>
    <row r="629" spans="1:8" ht="15">
      <c r="A629" s="41"/>
      <c r="B629" s="1"/>
      <c r="C629" s="1"/>
      <c r="D629" s="1"/>
      <c r="E629" s="1"/>
      <c r="F629" s="1"/>
      <c r="G629" s="1"/>
      <c r="H629" s="1"/>
    </row>
    <row r="630" spans="1:8" ht="15">
      <c r="A630" s="41"/>
      <c r="B630" s="1"/>
      <c r="C630" s="1"/>
      <c r="D630" s="1"/>
      <c r="E630" s="1"/>
      <c r="F630" s="1"/>
      <c r="G630" s="1"/>
      <c r="H630" s="1"/>
    </row>
    <row r="631" spans="1:8" ht="15">
      <c r="A631" s="41"/>
      <c r="B631" s="1"/>
      <c r="C631" s="1"/>
      <c r="D631" s="1"/>
      <c r="E631" s="1"/>
      <c r="F631" s="1"/>
      <c r="G631" s="1"/>
      <c r="H631" s="1"/>
    </row>
    <row r="632" spans="1:8" ht="15">
      <c r="A632" s="41"/>
      <c r="B632" s="1"/>
      <c r="C632" s="1"/>
      <c r="D632" s="1"/>
      <c r="E632" s="1"/>
      <c r="F632" s="1"/>
      <c r="G632" s="1"/>
      <c r="H632" s="1"/>
    </row>
    <row r="633" spans="1:8" ht="15">
      <c r="A633" s="41"/>
      <c r="B633" s="1"/>
      <c r="C633" s="1"/>
      <c r="D633" s="1"/>
      <c r="E633" s="1"/>
      <c r="F633" s="1"/>
      <c r="G633" s="1"/>
      <c r="H633" s="1"/>
    </row>
    <row r="634" spans="1:8" ht="15">
      <c r="A634" s="41"/>
      <c r="B634" s="1"/>
      <c r="C634" s="1"/>
      <c r="D634" s="1"/>
      <c r="E634" s="1"/>
      <c r="F634" s="1"/>
      <c r="G634" s="1"/>
      <c r="H634" s="1"/>
    </row>
    <row r="635" spans="1:8" ht="15">
      <c r="A635" s="41"/>
      <c r="B635" s="1"/>
      <c r="C635" s="1"/>
      <c r="D635" s="1"/>
      <c r="E635" s="1"/>
      <c r="F635" s="1"/>
      <c r="G635" s="1"/>
      <c r="H635" s="1"/>
    </row>
    <row r="636" spans="1:8" ht="15">
      <c r="A636" s="41"/>
      <c r="B636" s="1"/>
      <c r="C636" s="1"/>
      <c r="D636" s="1"/>
      <c r="E636" s="1"/>
      <c r="F636" s="1"/>
      <c r="G636" s="1"/>
      <c r="H636" s="1"/>
    </row>
    <row r="637" spans="1:8" ht="15">
      <c r="A637" s="41"/>
      <c r="B637" s="1"/>
      <c r="C637" s="1"/>
      <c r="D637" s="1"/>
      <c r="E637" s="1"/>
      <c r="F637" s="1"/>
      <c r="G637" s="1"/>
      <c r="H637" s="1"/>
    </row>
    <row r="638" spans="1:8" ht="15">
      <c r="A638" s="41"/>
      <c r="B638" s="1"/>
      <c r="C638" s="1"/>
      <c r="D638" s="1"/>
      <c r="E638" s="1"/>
      <c r="F638" s="1"/>
      <c r="G638" s="1"/>
      <c r="H638" s="1"/>
    </row>
    <row r="639" spans="1:8" ht="15">
      <c r="A639" s="41"/>
      <c r="B639" s="1"/>
      <c r="C639" s="1"/>
      <c r="D639" s="1"/>
      <c r="E639" s="1"/>
      <c r="F639" s="1"/>
      <c r="G639" s="1"/>
      <c r="H639" s="1"/>
    </row>
    <row r="640" spans="1:8" ht="15">
      <c r="A640" s="41"/>
      <c r="B640" s="1"/>
      <c r="C640" s="1"/>
      <c r="D640" s="1"/>
      <c r="E640" s="1"/>
      <c r="F640" s="1"/>
      <c r="G640" s="1"/>
      <c r="H640" s="1"/>
    </row>
    <row r="641" spans="1:8" ht="15">
      <c r="A641" s="41"/>
      <c r="B641" s="1"/>
      <c r="C641" s="1"/>
      <c r="D641" s="1"/>
      <c r="E641" s="1"/>
      <c r="F641" s="1"/>
      <c r="G641" s="1"/>
      <c r="H641" s="1"/>
    </row>
    <row r="642" spans="1:8" ht="15">
      <c r="A642" s="41"/>
      <c r="B642" s="1"/>
      <c r="C642" s="1"/>
      <c r="D642" s="1"/>
      <c r="E642" s="1"/>
      <c r="F642" s="1"/>
      <c r="G642" s="1"/>
      <c r="H642" s="1"/>
    </row>
    <row r="643" spans="1:8" ht="15">
      <c r="A643" s="41"/>
      <c r="B643" s="1"/>
      <c r="C643" s="1"/>
      <c r="D643" s="1"/>
      <c r="E643" s="1"/>
      <c r="F643" s="1"/>
      <c r="G643" s="1"/>
      <c r="H643" s="1"/>
    </row>
    <row r="644" spans="1:8" ht="15">
      <c r="A644" s="41"/>
      <c r="B644" s="1"/>
      <c r="C644" s="1"/>
      <c r="D644" s="1"/>
      <c r="E644" s="1"/>
      <c r="F644" s="1"/>
      <c r="G644" s="1"/>
      <c r="H644" s="1"/>
    </row>
    <row r="645" spans="1:8" ht="15">
      <c r="A645" s="41"/>
      <c r="B645" s="1"/>
      <c r="C645" s="1"/>
      <c r="D645" s="1"/>
      <c r="E645" s="1"/>
      <c r="F645" s="1"/>
      <c r="G645" s="1"/>
      <c r="H645" s="1"/>
    </row>
    <row r="646" spans="1:8" ht="15">
      <c r="A646" s="41"/>
      <c r="B646" s="1"/>
      <c r="C646" s="1"/>
      <c r="D646" s="1"/>
      <c r="E646" s="1"/>
      <c r="F646" s="1"/>
      <c r="G646" s="1"/>
      <c r="H646" s="1"/>
    </row>
    <row r="647" spans="1:8" ht="15">
      <c r="A647" s="41"/>
      <c r="B647" s="1"/>
      <c r="C647" s="1"/>
      <c r="D647" s="1"/>
      <c r="E647" s="1"/>
      <c r="F647" s="1"/>
      <c r="G647" s="1"/>
      <c r="H647" s="1"/>
    </row>
    <row r="648" spans="1:8" ht="15">
      <c r="A648" s="41"/>
      <c r="B648" s="1"/>
      <c r="C648" s="1"/>
      <c r="D648" s="1"/>
      <c r="E648" s="1"/>
      <c r="F648" s="1"/>
      <c r="G648" s="1"/>
      <c r="H648" s="1"/>
    </row>
    <row r="649" spans="1:8" ht="15">
      <c r="A649" s="41"/>
      <c r="B649" s="1"/>
      <c r="C649" s="1"/>
      <c r="D649" s="1"/>
      <c r="E649" s="1"/>
      <c r="F649" s="1"/>
      <c r="G649" s="1"/>
      <c r="H649" s="1"/>
    </row>
    <row r="650" spans="1:8" ht="15">
      <c r="A650" s="41"/>
      <c r="B650" s="1"/>
      <c r="C650" s="1"/>
      <c r="D650" s="1"/>
      <c r="E650" s="1"/>
      <c r="F650" s="1"/>
      <c r="G650" s="1"/>
      <c r="H650" s="1"/>
    </row>
    <row r="651" spans="1:8" ht="15">
      <c r="A651" s="41"/>
      <c r="B651" s="1"/>
      <c r="C651" s="1"/>
      <c r="D651" s="1"/>
      <c r="E651" s="1"/>
      <c r="F651" s="1"/>
      <c r="G651" s="1"/>
      <c r="H651" s="1"/>
    </row>
    <row r="652" spans="1:8" ht="15">
      <c r="A652" s="41"/>
      <c r="B652" s="1"/>
      <c r="C652" s="1"/>
      <c r="D652" s="1"/>
      <c r="E652" s="1"/>
      <c r="F652" s="1"/>
      <c r="G652" s="1"/>
      <c r="H652" s="1"/>
    </row>
    <row r="653" spans="1:8" ht="15">
      <c r="A653" s="41"/>
      <c r="B653" s="1"/>
      <c r="C653" s="1"/>
      <c r="D653" s="1"/>
      <c r="E653" s="1"/>
      <c r="F653" s="1"/>
      <c r="G653" s="1"/>
      <c r="H653" s="1"/>
    </row>
    <row r="654" spans="1:8" ht="15">
      <c r="A654" s="41"/>
      <c r="B654" s="1"/>
      <c r="C654" s="1"/>
      <c r="D654" s="1"/>
      <c r="E654" s="1"/>
      <c r="F654" s="1"/>
      <c r="G654" s="1"/>
      <c r="H654" s="1"/>
    </row>
    <row r="655" spans="1:8" ht="15">
      <c r="A655" s="41"/>
      <c r="B655" s="1"/>
      <c r="C655" s="1"/>
      <c r="D655" s="1"/>
      <c r="E655" s="1"/>
      <c r="F655" s="1"/>
      <c r="G655" s="1"/>
      <c r="H655" s="1"/>
    </row>
    <row r="656" spans="1:8" ht="15">
      <c r="A656" s="41"/>
      <c r="B656" s="1"/>
      <c r="C656" s="1"/>
      <c r="D656" s="1"/>
      <c r="E656" s="1"/>
      <c r="F656" s="1"/>
      <c r="G656" s="1"/>
      <c r="H656" s="1"/>
    </row>
    <row r="657" spans="1:8" ht="15">
      <c r="A657" s="41"/>
      <c r="B657" s="1"/>
      <c r="C657" s="1"/>
      <c r="D657" s="1"/>
      <c r="E657" s="1"/>
      <c r="F657" s="1"/>
      <c r="G657" s="1"/>
      <c r="H657" s="1"/>
    </row>
    <row r="658" spans="1:8" ht="15">
      <c r="A658" s="41"/>
      <c r="B658" s="1"/>
      <c r="C658" s="1"/>
      <c r="D658" s="1"/>
      <c r="E658" s="1"/>
      <c r="F658" s="1"/>
      <c r="G658" s="1"/>
      <c r="H658" s="1"/>
    </row>
    <row r="659" spans="1:8" ht="15">
      <c r="A659" s="41"/>
      <c r="B659" s="1"/>
      <c r="C659" s="1"/>
      <c r="D659" s="1"/>
      <c r="E659" s="1"/>
      <c r="F659" s="1"/>
      <c r="G659" s="1"/>
      <c r="H659" s="1"/>
    </row>
    <row r="660" spans="1:8" ht="15">
      <c r="A660" s="41"/>
      <c r="B660" s="1"/>
      <c r="C660" s="1"/>
      <c r="D660" s="1"/>
      <c r="E660" s="1"/>
      <c r="F660" s="1"/>
      <c r="G660" s="1"/>
      <c r="H660" s="1"/>
    </row>
    <row r="661" spans="1:8" ht="15">
      <c r="A661" s="41"/>
      <c r="B661" s="1"/>
      <c r="C661" s="1"/>
      <c r="D661" s="1"/>
      <c r="E661" s="1"/>
      <c r="F661" s="1"/>
      <c r="G661" s="1"/>
      <c r="H661" s="1"/>
    </row>
    <row r="662" spans="1:8" ht="15">
      <c r="A662" s="41"/>
      <c r="B662" s="1"/>
      <c r="C662" s="1"/>
      <c r="D662" s="1"/>
      <c r="E662" s="1"/>
      <c r="F662" s="1"/>
      <c r="G662" s="1"/>
      <c r="H662" s="1"/>
    </row>
    <row r="663" spans="1:8" ht="15">
      <c r="A663" s="41"/>
      <c r="B663" s="1"/>
      <c r="C663" s="1"/>
      <c r="D663" s="1"/>
      <c r="E663" s="1"/>
      <c r="F663" s="1"/>
      <c r="G663" s="1"/>
      <c r="H663" s="1"/>
    </row>
    <row r="664" spans="1:8" ht="15">
      <c r="A664" s="41"/>
      <c r="B664" s="1"/>
      <c r="C664" s="1"/>
      <c r="D664" s="1"/>
      <c r="E664" s="1"/>
      <c r="F664" s="1"/>
      <c r="G664" s="1"/>
      <c r="H664" s="1"/>
    </row>
    <row r="665" spans="1:8" ht="15">
      <c r="A665" s="41"/>
      <c r="B665" s="1"/>
      <c r="C665" s="1"/>
      <c r="D665" s="1"/>
      <c r="E665" s="1"/>
      <c r="F665" s="1"/>
      <c r="G665" s="1"/>
      <c r="H665" s="1"/>
    </row>
    <row r="666" spans="1:8" ht="15">
      <c r="A666" s="41"/>
      <c r="B666" s="1"/>
      <c r="C666" s="1"/>
      <c r="D666" s="1"/>
      <c r="E666" s="1"/>
      <c r="F666" s="1"/>
      <c r="G666" s="1"/>
      <c r="H666" s="1"/>
    </row>
    <row r="667" spans="1:8" ht="15">
      <c r="A667" s="41"/>
      <c r="B667" s="1"/>
      <c r="C667" s="1"/>
      <c r="D667" s="1"/>
      <c r="E667" s="1"/>
      <c r="F667" s="1"/>
      <c r="G667" s="1"/>
      <c r="H667" s="1"/>
    </row>
    <row r="668" spans="1:8" ht="15">
      <c r="A668" s="41"/>
      <c r="B668" s="1"/>
      <c r="C668" s="1"/>
      <c r="D668" s="1"/>
      <c r="E668" s="1"/>
      <c r="F668" s="1"/>
      <c r="G668" s="1"/>
      <c r="H668" s="1"/>
    </row>
    <row r="669" spans="1:8" ht="15">
      <c r="A669" s="41"/>
      <c r="B669" s="1"/>
      <c r="C669" s="1"/>
      <c r="D669" s="1"/>
      <c r="E669" s="1"/>
      <c r="F669" s="1"/>
      <c r="G669" s="1"/>
      <c r="H669" s="1"/>
    </row>
    <row r="670" spans="1:8" ht="15">
      <c r="A670" s="41"/>
      <c r="B670" s="1"/>
      <c r="C670" s="1"/>
      <c r="D670" s="1"/>
      <c r="E670" s="1"/>
      <c r="F670" s="1"/>
      <c r="G670" s="1"/>
      <c r="H670" s="1"/>
    </row>
    <row r="671" spans="1:8" ht="15">
      <c r="A671" s="41"/>
      <c r="B671" s="1"/>
      <c r="C671" s="1"/>
      <c r="D671" s="1"/>
      <c r="E671" s="1"/>
      <c r="F671" s="1"/>
      <c r="G671" s="1"/>
      <c r="H671" s="1"/>
    </row>
    <row r="672" spans="1:8" ht="15">
      <c r="A672" s="41"/>
      <c r="B672" s="1"/>
      <c r="C672" s="1"/>
      <c r="D672" s="1"/>
      <c r="E672" s="1"/>
      <c r="F672" s="1"/>
      <c r="G672" s="1"/>
      <c r="H672" s="1"/>
    </row>
    <row r="673" spans="1:8" ht="15">
      <c r="A673" s="41"/>
      <c r="B673" s="1"/>
      <c r="C673" s="1"/>
      <c r="D673" s="1"/>
      <c r="E673" s="1"/>
      <c r="F673" s="1"/>
      <c r="G673" s="1"/>
      <c r="H673" s="1"/>
    </row>
    <row r="674" spans="1:8" ht="15">
      <c r="A674" s="41"/>
      <c r="B674" s="1"/>
      <c r="C674" s="1"/>
      <c r="D674" s="1"/>
      <c r="E674" s="1"/>
      <c r="F674" s="1"/>
      <c r="G674" s="1"/>
      <c r="H674" s="1"/>
    </row>
    <row r="675" spans="1:8" ht="15">
      <c r="A675" s="41"/>
      <c r="B675" s="1"/>
      <c r="C675" s="1"/>
      <c r="D675" s="1"/>
      <c r="E675" s="1"/>
      <c r="F675" s="1"/>
      <c r="G675" s="1"/>
      <c r="H675" s="1"/>
    </row>
    <row r="676" spans="1:8" ht="15">
      <c r="A676" s="41"/>
      <c r="B676" s="1"/>
      <c r="C676" s="1"/>
      <c r="D676" s="1"/>
      <c r="E676" s="1"/>
      <c r="F676" s="1"/>
      <c r="G676" s="1"/>
      <c r="H676" s="1"/>
    </row>
    <row r="677" spans="1:8" ht="15">
      <c r="A677" s="41"/>
      <c r="B677" s="1"/>
      <c r="C677" s="1"/>
      <c r="D677" s="1"/>
      <c r="E677" s="1"/>
      <c r="F677" s="1"/>
      <c r="G677" s="1"/>
      <c r="H677" s="1"/>
    </row>
    <row r="678" spans="1:8" ht="15">
      <c r="A678" s="41"/>
      <c r="B678" s="1"/>
      <c r="C678" s="1"/>
      <c r="D678" s="1"/>
      <c r="E678" s="1"/>
      <c r="F678" s="1"/>
      <c r="G678" s="1"/>
      <c r="H678" s="1"/>
    </row>
    <row r="679" spans="1:8" ht="15">
      <c r="A679" s="41"/>
      <c r="B679" s="1"/>
      <c r="C679" s="1"/>
      <c r="D679" s="1"/>
      <c r="E679" s="1"/>
      <c r="F679" s="1"/>
      <c r="G679" s="1"/>
      <c r="H679" s="1"/>
    </row>
    <row r="680" spans="1:8" ht="15">
      <c r="A680" s="41"/>
      <c r="B680" s="1"/>
      <c r="C680" s="1"/>
      <c r="D680" s="1"/>
      <c r="E680" s="1"/>
      <c r="F680" s="1"/>
      <c r="G680" s="1"/>
      <c r="H680" s="1"/>
    </row>
    <row r="681" spans="1:8" ht="15">
      <c r="A681" s="41"/>
      <c r="B681" s="1"/>
      <c r="C681" s="1"/>
      <c r="D681" s="1"/>
      <c r="E681" s="1"/>
      <c r="F681" s="1"/>
      <c r="G681" s="1"/>
      <c r="H681" s="1"/>
    </row>
    <row r="682" spans="1:8" ht="15">
      <c r="A682" s="41"/>
      <c r="B682" s="1"/>
      <c r="C682" s="1"/>
      <c r="D682" s="1"/>
      <c r="E682" s="1"/>
      <c r="F682" s="1"/>
      <c r="G682" s="1"/>
      <c r="H682" s="1"/>
    </row>
    <row r="683" spans="1:8" ht="15">
      <c r="A683" s="41"/>
      <c r="B683" s="1"/>
      <c r="C683" s="1"/>
      <c r="D683" s="1"/>
      <c r="E683" s="1"/>
      <c r="F683" s="1"/>
      <c r="G683" s="1"/>
      <c r="H683" s="1"/>
    </row>
    <row r="684" spans="1:8" ht="15">
      <c r="A684" s="41"/>
      <c r="B684" s="1"/>
      <c r="C684" s="1"/>
      <c r="D684" s="1"/>
      <c r="E684" s="1"/>
      <c r="F684" s="1"/>
      <c r="G684" s="1"/>
      <c r="H684" s="1"/>
    </row>
    <row r="685" spans="1:8" ht="15">
      <c r="A685" s="41"/>
      <c r="B685" s="1"/>
      <c r="C685" s="1"/>
      <c r="D685" s="1"/>
      <c r="E685" s="1"/>
      <c r="F685" s="1"/>
      <c r="G685" s="1"/>
      <c r="H685" s="1"/>
    </row>
    <row r="686" spans="1:8" ht="15">
      <c r="A686" s="41"/>
      <c r="B686" s="1"/>
      <c r="C686" s="1"/>
      <c r="D686" s="1"/>
      <c r="E686" s="1"/>
      <c r="F686" s="1"/>
      <c r="G686" s="1"/>
      <c r="H686" s="1"/>
    </row>
    <row r="687" spans="1:8" ht="15">
      <c r="A687" s="41"/>
      <c r="B687" s="1"/>
      <c r="C687" s="1"/>
      <c r="D687" s="1"/>
      <c r="E687" s="1"/>
      <c r="F687" s="1"/>
      <c r="G687" s="1"/>
      <c r="H687" s="1"/>
    </row>
    <row r="688" spans="1:8" ht="15">
      <c r="A688" s="41"/>
      <c r="B688" s="1"/>
      <c r="C688" s="1"/>
      <c r="D688" s="1"/>
      <c r="E688" s="1"/>
      <c r="F688" s="1"/>
      <c r="G688" s="1"/>
      <c r="H688" s="1"/>
    </row>
    <row r="689" spans="1:8" ht="15">
      <c r="A689" s="41"/>
      <c r="B689" s="1"/>
      <c r="C689" s="1"/>
      <c r="D689" s="1"/>
      <c r="E689" s="1"/>
      <c r="F689" s="1"/>
      <c r="G689" s="1"/>
      <c r="H689" s="1"/>
    </row>
    <row r="690" spans="1:8" ht="15">
      <c r="A690" s="41"/>
      <c r="B690" s="1"/>
      <c r="C690" s="1"/>
      <c r="D690" s="1"/>
      <c r="E690" s="1"/>
      <c r="F690" s="1"/>
      <c r="G690" s="1"/>
      <c r="H690" s="1"/>
    </row>
    <row r="691" spans="1:8" ht="15">
      <c r="A691" s="41"/>
      <c r="B691" s="1"/>
      <c r="C691" s="1"/>
      <c r="D691" s="1"/>
      <c r="E691" s="1"/>
      <c r="F691" s="1"/>
      <c r="G691" s="1"/>
      <c r="H691" s="1"/>
    </row>
    <row r="692" spans="1:8" ht="15">
      <c r="A692" s="41"/>
      <c r="B692" s="1"/>
      <c r="C692" s="1"/>
      <c r="D692" s="1"/>
      <c r="E692" s="1"/>
      <c r="F692" s="1"/>
      <c r="G692" s="1"/>
      <c r="H692" s="1"/>
    </row>
    <row r="693" spans="1:8" ht="15">
      <c r="A693" s="41"/>
      <c r="B693" s="1"/>
      <c r="C693" s="1"/>
      <c r="D693" s="1"/>
      <c r="E693" s="1"/>
      <c r="F693" s="1"/>
      <c r="G693" s="1"/>
      <c r="H693" s="1"/>
    </row>
    <row r="694" spans="1:8" ht="15">
      <c r="A694" s="41"/>
      <c r="B694" s="1"/>
      <c r="C694" s="1"/>
      <c r="D694" s="1"/>
      <c r="E694" s="1"/>
      <c r="F694" s="1"/>
      <c r="G694" s="1"/>
      <c r="H694" s="1"/>
    </row>
    <row r="695" spans="1:8" ht="15">
      <c r="A695" s="41"/>
      <c r="B695" s="1"/>
      <c r="C695" s="1"/>
      <c r="D695" s="1"/>
      <c r="E695" s="1"/>
      <c r="F695" s="1"/>
      <c r="G695" s="1"/>
      <c r="H695" s="1"/>
    </row>
    <row r="696" spans="1:8" ht="15">
      <c r="A696" s="41"/>
      <c r="B696" s="1"/>
      <c r="C696" s="1"/>
      <c r="D696" s="1"/>
      <c r="E696" s="1"/>
      <c r="F696" s="1"/>
      <c r="G696" s="1"/>
      <c r="H696" s="1"/>
    </row>
    <row r="697" spans="1:8" ht="15">
      <c r="A697" s="41"/>
      <c r="B697" s="1"/>
      <c r="C697" s="1"/>
      <c r="D697" s="1"/>
      <c r="E697" s="1"/>
      <c r="F697" s="1"/>
      <c r="G697" s="1"/>
      <c r="H697" s="1"/>
    </row>
    <row r="698" spans="1:8" ht="15">
      <c r="A698" s="41"/>
      <c r="B698" s="1"/>
      <c r="C698" s="1"/>
      <c r="D698" s="1"/>
      <c r="E698" s="1"/>
      <c r="F698" s="1"/>
      <c r="G698" s="1"/>
      <c r="H698" s="1"/>
    </row>
    <row r="699" spans="1:8" ht="15">
      <c r="A699" s="41"/>
      <c r="B699" s="1"/>
      <c r="C699" s="1"/>
      <c r="D699" s="1"/>
      <c r="E699" s="1"/>
      <c r="F699" s="1"/>
      <c r="G699" s="1"/>
      <c r="H699" s="1"/>
    </row>
    <row r="700" spans="1:8" ht="15">
      <c r="A700" s="41"/>
      <c r="B700" s="1"/>
      <c r="C700" s="1"/>
      <c r="D700" s="1"/>
      <c r="E700" s="1"/>
      <c r="F700" s="1"/>
      <c r="G700" s="1"/>
      <c r="H700" s="1"/>
    </row>
    <row r="701" spans="1:8" ht="15">
      <c r="A701" s="41"/>
      <c r="B701" s="1"/>
      <c r="C701" s="1"/>
      <c r="D701" s="1"/>
      <c r="E701" s="1"/>
      <c r="F701" s="1"/>
      <c r="G701" s="1"/>
      <c r="H701" s="1"/>
    </row>
    <row r="702" spans="1:8" ht="15">
      <c r="A702" s="41"/>
      <c r="B702" s="1"/>
      <c r="C702" s="1"/>
      <c r="D702" s="1"/>
      <c r="E702" s="1"/>
      <c r="F702" s="1"/>
      <c r="G702" s="1"/>
      <c r="H702" s="1"/>
    </row>
    <row r="703" spans="1:8" ht="15">
      <c r="A703" s="41"/>
      <c r="B703" s="1"/>
      <c r="C703" s="1"/>
      <c r="D703" s="1"/>
      <c r="E703" s="1"/>
      <c r="F703" s="1"/>
      <c r="G703" s="1"/>
      <c r="H703" s="1"/>
    </row>
    <row r="704" spans="1:8" ht="15">
      <c r="A704" s="41"/>
      <c r="B704" s="1"/>
      <c r="C704" s="1"/>
      <c r="D704" s="1"/>
      <c r="E704" s="1"/>
      <c r="F704" s="1"/>
      <c r="G704" s="1"/>
      <c r="H704" s="1"/>
    </row>
    <row r="705" spans="1:8" ht="15">
      <c r="A705" s="41"/>
      <c r="B705" s="1"/>
      <c r="C705" s="1"/>
      <c r="D705" s="1"/>
      <c r="E705" s="1"/>
      <c r="F705" s="1"/>
      <c r="G705" s="1"/>
      <c r="H705" s="1"/>
    </row>
    <row r="706" spans="1:8" ht="15">
      <c r="A706" s="41"/>
      <c r="B706" s="1"/>
      <c r="C706" s="1"/>
      <c r="D706" s="1"/>
      <c r="E706" s="1"/>
      <c r="F706" s="1"/>
      <c r="G706" s="1"/>
      <c r="H706" s="1"/>
    </row>
    <row r="707" spans="1:8" ht="15">
      <c r="A707" s="41"/>
      <c r="B707" s="1"/>
      <c r="C707" s="1"/>
      <c r="D707" s="1"/>
      <c r="E707" s="1"/>
      <c r="F707" s="1"/>
      <c r="G707" s="1"/>
      <c r="H707" s="1"/>
    </row>
    <row r="708" spans="1:8" ht="15">
      <c r="A708" s="41"/>
      <c r="B708" s="1"/>
      <c r="C708" s="1"/>
      <c r="D708" s="1"/>
      <c r="E708" s="1"/>
      <c r="F708" s="1"/>
      <c r="G708" s="1"/>
      <c r="H708" s="1"/>
    </row>
    <row r="709" spans="1:8" ht="15">
      <c r="A709" s="41"/>
      <c r="B709" s="1"/>
      <c r="C709" s="1"/>
      <c r="D709" s="1"/>
      <c r="E709" s="1"/>
      <c r="F709" s="1"/>
      <c r="G709" s="1"/>
      <c r="H709" s="1"/>
    </row>
    <row r="710" spans="1:8" ht="15">
      <c r="A710" s="41"/>
      <c r="B710" s="1"/>
      <c r="C710" s="1"/>
      <c r="D710" s="1"/>
      <c r="E710" s="1"/>
      <c r="F710" s="1"/>
      <c r="G710" s="1"/>
      <c r="H710" s="1"/>
    </row>
    <row r="711" spans="1:8" ht="15">
      <c r="A711" s="41"/>
      <c r="B711" s="1"/>
      <c r="C711" s="1"/>
      <c r="D711" s="1"/>
      <c r="E711" s="1"/>
      <c r="F711" s="1"/>
      <c r="G711" s="1"/>
      <c r="H711" s="1"/>
    </row>
    <row r="712" spans="1:8" ht="15">
      <c r="A712" s="41"/>
      <c r="B712" s="1"/>
      <c r="C712" s="1"/>
      <c r="D712" s="1"/>
      <c r="E712" s="1"/>
      <c r="F712" s="1"/>
      <c r="G712" s="1"/>
      <c r="H712" s="1"/>
    </row>
    <row r="713" spans="1:8" ht="15">
      <c r="A713" s="41"/>
      <c r="B713" s="1"/>
      <c r="C713" s="1"/>
      <c r="D713" s="1"/>
      <c r="E713" s="1"/>
      <c r="F713" s="1"/>
      <c r="G713" s="1"/>
      <c r="H713" s="1"/>
    </row>
    <row r="714" spans="1:8" ht="15">
      <c r="A714" s="41"/>
      <c r="B714" s="1"/>
      <c r="C714" s="1"/>
      <c r="D714" s="1"/>
      <c r="E714" s="1"/>
      <c r="F714" s="1"/>
      <c r="G714" s="1"/>
      <c r="H714" s="1"/>
    </row>
    <row r="715" spans="1:8" ht="15">
      <c r="A715" s="41"/>
      <c r="B715" s="1"/>
      <c r="C715" s="1"/>
      <c r="D715" s="1"/>
      <c r="E715" s="1"/>
      <c r="F715" s="1"/>
      <c r="G715" s="1"/>
      <c r="H715" s="1"/>
    </row>
    <row r="716" spans="1:8" ht="15">
      <c r="A716" s="41"/>
      <c r="B716" s="1"/>
      <c r="C716" s="1"/>
      <c r="D716" s="1"/>
      <c r="E716" s="1"/>
      <c r="F716" s="1"/>
      <c r="G716" s="1"/>
      <c r="H716" s="1"/>
    </row>
    <row r="717" spans="1:8" ht="15">
      <c r="A717" s="41"/>
      <c r="B717" s="1"/>
      <c r="C717" s="1"/>
      <c r="D717" s="1"/>
      <c r="E717" s="1"/>
      <c r="F717" s="1"/>
      <c r="G717" s="1"/>
      <c r="H717" s="1"/>
    </row>
    <row r="718" spans="1:8" ht="15">
      <c r="A718" s="41"/>
      <c r="B718" s="1"/>
      <c r="C718" s="1"/>
      <c r="D718" s="1"/>
      <c r="E718" s="1"/>
      <c r="F718" s="1"/>
      <c r="G718" s="1"/>
      <c r="H718" s="1"/>
    </row>
    <row r="719" spans="1:8" ht="15">
      <c r="A719" s="41"/>
      <c r="B719" s="1"/>
      <c r="C719" s="1"/>
      <c r="D719" s="1"/>
      <c r="E719" s="1"/>
      <c r="F719" s="1"/>
      <c r="G719" s="1"/>
      <c r="H719" s="1"/>
    </row>
    <row r="720" spans="1:8" ht="15">
      <c r="A720" s="41"/>
      <c r="B720" s="1"/>
      <c r="C720" s="1"/>
      <c r="D720" s="1"/>
      <c r="E720" s="1"/>
      <c r="F720" s="1"/>
      <c r="G720" s="1"/>
      <c r="H720" s="1"/>
    </row>
    <row r="721" spans="1:8" ht="15">
      <c r="A721" s="41"/>
      <c r="B721" s="1"/>
      <c r="C721" s="1"/>
      <c r="D721" s="1"/>
      <c r="E721" s="1"/>
      <c r="F721" s="1"/>
      <c r="G721" s="1"/>
      <c r="H721" s="1"/>
    </row>
    <row r="722" spans="1:8" ht="15">
      <c r="A722" s="41"/>
      <c r="B722" s="1"/>
      <c r="C722" s="1"/>
      <c r="D722" s="1"/>
      <c r="E722" s="1"/>
      <c r="F722" s="1"/>
      <c r="G722" s="1"/>
      <c r="H722" s="1"/>
    </row>
    <row r="723" spans="1:8" ht="15">
      <c r="A723" s="41"/>
      <c r="B723" s="1"/>
      <c r="C723" s="1"/>
      <c r="D723" s="1"/>
      <c r="E723" s="1"/>
      <c r="F723" s="1"/>
      <c r="G723" s="1"/>
      <c r="H723" s="1"/>
    </row>
    <row r="724" spans="1:8" ht="15">
      <c r="A724" s="41"/>
      <c r="B724" s="1"/>
      <c r="C724" s="1"/>
      <c r="D724" s="1"/>
      <c r="E724" s="1"/>
      <c r="F724" s="1"/>
      <c r="G724" s="1"/>
      <c r="H724" s="1"/>
    </row>
    <row r="725" spans="1:8" ht="15">
      <c r="A725" s="41"/>
      <c r="B725" s="1"/>
      <c r="C725" s="1"/>
      <c r="D725" s="1"/>
      <c r="E725" s="1"/>
      <c r="F725" s="1"/>
      <c r="G725" s="1"/>
      <c r="H725" s="1"/>
    </row>
    <row r="726" spans="1:8" ht="15">
      <c r="A726" s="41"/>
      <c r="B726" s="1"/>
      <c r="C726" s="1"/>
      <c r="D726" s="1"/>
      <c r="E726" s="1"/>
      <c r="F726" s="1"/>
      <c r="G726" s="1"/>
      <c r="H726" s="1"/>
    </row>
    <row r="727" spans="1:8" ht="15">
      <c r="A727" s="41"/>
      <c r="B727" s="1"/>
      <c r="C727" s="1"/>
      <c r="D727" s="1"/>
      <c r="E727" s="1"/>
      <c r="F727" s="1"/>
      <c r="G727" s="1"/>
      <c r="H727" s="1"/>
    </row>
    <row r="728" spans="1:8" ht="15">
      <c r="A728" s="41"/>
      <c r="B728" s="1"/>
      <c r="C728" s="1"/>
      <c r="D728" s="1"/>
      <c r="E728" s="1"/>
      <c r="F728" s="1"/>
      <c r="G728" s="1"/>
      <c r="H728" s="1"/>
    </row>
    <row r="729" spans="1:8" ht="15">
      <c r="A729" s="41"/>
      <c r="B729" s="1"/>
      <c r="C729" s="1"/>
      <c r="D729" s="1"/>
      <c r="E729" s="1"/>
      <c r="F729" s="1"/>
      <c r="G729" s="1"/>
      <c r="H729" s="1"/>
    </row>
    <row r="730" spans="1:8" ht="15">
      <c r="A730" s="41"/>
      <c r="B730" s="1"/>
      <c r="C730" s="1"/>
      <c r="D730" s="1"/>
      <c r="E730" s="1"/>
      <c r="F730" s="1"/>
      <c r="G730" s="1"/>
      <c r="H730" s="1"/>
    </row>
    <row r="731" spans="1:8" ht="15">
      <c r="A731" s="41"/>
      <c r="B731" s="1"/>
      <c r="C731" s="1"/>
      <c r="D731" s="1"/>
      <c r="E731" s="1"/>
      <c r="F731" s="1"/>
      <c r="G731" s="1"/>
      <c r="H731" s="1"/>
    </row>
    <row r="732" spans="1:8" ht="15">
      <c r="A732" s="41"/>
      <c r="B732" s="1"/>
      <c r="C732" s="1"/>
      <c r="D732" s="1"/>
      <c r="E732" s="1"/>
      <c r="F732" s="1"/>
      <c r="G732" s="1"/>
      <c r="H732" s="1"/>
    </row>
    <row r="733" spans="1:8" ht="15">
      <c r="A733" s="41"/>
      <c r="B733" s="1"/>
      <c r="C733" s="1"/>
      <c r="D733" s="1"/>
      <c r="E733" s="1"/>
      <c r="F733" s="1"/>
      <c r="G733" s="1"/>
      <c r="H733" s="1"/>
    </row>
    <row r="734" spans="1:8" ht="15">
      <c r="A734" s="41"/>
      <c r="B734" s="1"/>
      <c r="C734" s="1"/>
      <c r="D734" s="1"/>
      <c r="E734" s="1"/>
      <c r="F734" s="1"/>
      <c r="G734" s="1"/>
      <c r="H734" s="1"/>
    </row>
    <row r="735" spans="1:8" ht="15">
      <c r="A735" s="41"/>
      <c r="B735" s="1"/>
      <c r="C735" s="1"/>
      <c r="D735" s="1"/>
      <c r="E735" s="1"/>
      <c r="F735" s="1"/>
      <c r="G735" s="1"/>
      <c r="H735" s="1"/>
    </row>
    <row r="736" spans="1:8" ht="15">
      <c r="A736" s="41"/>
      <c r="B736" s="1"/>
      <c r="C736" s="1"/>
      <c r="D736" s="1"/>
      <c r="E736" s="1"/>
      <c r="F736" s="1"/>
      <c r="G736" s="1"/>
      <c r="H736" s="1"/>
    </row>
    <row r="737" spans="1:8" ht="15">
      <c r="A737" s="41"/>
      <c r="B737" s="1"/>
      <c r="C737" s="1"/>
      <c r="D737" s="1"/>
      <c r="E737" s="1"/>
      <c r="F737" s="1"/>
      <c r="G737" s="1"/>
      <c r="H737" s="1"/>
    </row>
    <row r="738" spans="1:8" ht="15">
      <c r="A738" s="41"/>
      <c r="B738" s="1"/>
      <c r="C738" s="1"/>
      <c r="D738" s="1"/>
      <c r="E738" s="1"/>
      <c r="F738" s="1"/>
      <c r="G738" s="1"/>
      <c r="H738" s="1"/>
    </row>
    <row r="739" spans="1:8" ht="15">
      <c r="A739" s="41"/>
      <c r="B739" s="1"/>
      <c r="C739" s="1"/>
      <c r="D739" s="1"/>
      <c r="E739" s="1"/>
      <c r="F739" s="1"/>
      <c r="G739" s="1"/>
      <c r="H739" s="1"/>
    </row>
    <row r="740" spans="1:8" ht="15">
      <c r="A740" s="41"/>
      <c r="B740" s="1"/>
      <c r="C740" s="1"/>
      <c r="D740" s="1"/>
      <c r="E740" s="1"/>
      <c r="F740" s="1"/>
      <c r="G740" s="1"/>
      <c r="H740" s="1"/>
    </row>
    <row r="741" spans="1:8" ht="15">
      <c r="A741" s="41"/>
      <c r="B741" s="1"/>
      <c r="C741" s="1"/>
      <c r="D741" s="1"/>
      <c r="E741" s="1"/>
      <c r="F741" s="1"/>
      <c r="G741" s="1"/>
      <c r="H741" s="1"/>
    </row>
    <row r="742" spans="1:8" ht="15">
      <c r="A742" s="41"/>
      <c r="B742" s="1"/>
      <c r="C742" s="1"/>
      <c r="D742" s="1"/>
      <c r="E742" s="1"/>
      <c r="F742" s="1"/>
      <c r="G742" s="1"/>
      <c r="H742" s="1"/>
    </row>
    <row r="743" spans="1:8" ht="15">
      <c r="A743" s="41"/>
      <c r="B743" s="1"/>
      <c r="C743" s="1"/>
      <c r="D743" s="1"/>
      <c r="E743" s="1"/>
      <c r="F743" s="1"/>
      <c r="G743" s="1"/>
      <c r="H743" s="1"/>
    </row>
    <row r="744" spans="1:8" ht="15">
      <c r="A744" s="41"/>
      <c r="B744" s="1"/>
      <c r="C744" s="1"/>
      <c r="D744" s="1"/>
      <c r="E744" s="1"/>
      <c r="F744" s="1"/>
      <c r="G744" s="1"/>
      <c r="H744" s="1"/>
    </row>
    <row r="745" spans="1:8" ht="15">
      <c r="A745" s="41"/>
      <c r="B745" s="1"/>
      <c r="C745" s="1"/>
      <c r="D745" s="1"/>
      <c r="E745" s="1"/>
      <c r="F745" s="1"/>
      <c r="G745" s="1"/>
      <c r="H745" s="1"/>
    </row>
    <row r="746" spans="1:8" ht="15">
      <c r="A746" s="41"/>
      <c r="B746" s="1"/>
      <c r="C746" s="1"/>
      <c r="D746" s="1"/>
      <c r="E746" s="1"/>
      <c r="F746" s="1"/>
      <c r="G746" s="1"/>
      <c r="H746" s="1"/>
    </row>
    <row r="747" spans="1:8" ht="15">
      <c r="A747" s="41"/>
      <c r="B747" s="1"/>
      <c r="C747" s="1"/>
      <c r="D747" s="1"/>
      <c r="E747" s="1"/>
      <c r="F747" s="1"/>
      <c r="G747" s="1"/>
      <c r="H747" s="1"/>
    </row>
    <row r="748" spans="1:8" ht="15">
      <c r="A748" s="41"/>
      <c r="B748" s="1"/>
      <c r="C748" s="1"/>
      <c r="D748" s="1"/>
      <c r="E748" s="1"/>
      <c r="F748" s="1"/>
      <c r="G748" s="1"/>
      <c r="H748" s="1"/>
    </row>
    <row r="749" spans="1:8" ht="15">
      <c r="A749" s="41"/>
      <c r="B749" s="1"/>
      <c r="C749" s="1"/>
      <c r="D749" s="1"/>
      <c r="E749" s="1"/>
      <c r="F749" s="1"/>
      <c r="G749" s="1"/>
      <c r="H749" s="1"/>
    </row>
    <row r="750" spans="1:8" ht="15">
      <c r="A750" s="41"/>
      <c r="B750" s="1"/>
      <c r="C750" s="1"/>
      <c r="D750" s="1"/>
      <c r="E750" s="1"/>
      <c r="F750" s="1"/>
      <c r="G750" s="1"/>
      <c r="H750" s="1"/>
    </row>
    <row r="751" spans="1:8" ht="15">
      <c r="A751" s="41"/>
      <c r="B751" s="1"/>
      <c r="C751" s="1"/>
      <c r="D751" s="1"/>
      <c r="E751" s="1"/>
      <c r="F751" s="1"/>
      <c r="G751" s="1"/>
      <c r="H751" s="1"/>
    </row>
    <row r="752" spans="1:8" ht="15">
      <c r="A752" s="41"/>
      <c r="B752" s="1"/>
      <c r="C752" s="1"/>
      <c r="D752" s="1"/>
      <c r="E752" s="1"/>
      <c r="F752" s="1"/>
      <c r="G752" s="1"/>
      <c r="H752" s="1"/>
    </row>
    <row r="753" spans="1:8" ht="15">
      <c r="A753" s="41"/>
      <c r="B753" s="1"/>
      <c r="C753" s="1"/>
      <c r="D753" s="1"/>
      <c r="E753" s="1"/>
      <c r="F753" s="1"/>
      <c r="G753" s="1"/>
      <c r="H753" s="1"/>
    </row>
    <row r="754" spans="1:8" ht="15">
      <c r="A754" s="41"/>
      <c r="B754" s="1"/>
      <c r="C754" s="1"/>
      <c r="D754" s="1"/>
      <c r="E754" s="1"/>
      <c r="F754" s="1"/>
      <c r="G754" s="1"/>
      <c r="H754" s="1"/>
    </row>
    <row r="755" spans="1:8" ht="15">
      <c r="A755" s="41"/>
      <c r="B755" s="1"/>
      <c r="C755" s="1"/>
      <c r="D755" s="1"/>
      <c r="E755" s="1"/>
      <c r="F755" s="1"/>
      <c r="G755" s="1"/>
      <c r="H755" s="1"/>
    </row>
    <row r="756" spans="1:8" ht="15">
      <c r="A756" s="41"/>
      <c r="B756" s="1"/>
      <c r="C756" s="1"/>
      <c r="D756" s="1"/>
      <c r="E756" s="1"/>
      <c r="F756" s="1"/>
      <c r="G756" s="1"/>
      <c r="H756" s="1"/>
    </row>
    <row r="757" spans="1:8" ht="15">
      <c r="A757" s="41"/>
      <c r="B757" s="1"/>
      <c r="C757" s="1"/>
      <c r="D757" s="1"/>
      <c r="E757" s="1"/>
      <c r="F757" s="1"/>
      <c r="G757" s="1"/>
      <c r="H757" s="1"/>
    </row>
    <row r="758" spans="1:8" ht="15">
      <c r="A758" s="41"/>
      <c r="B758" s="1"/>
      <c r="C758" s="1"/>
      <c r="D758" s="1"/>
      <c r="E758" s="1"/>
      <c r="F758" s="1"/>
      <c r="G758" s="1"/>
      <c r="H758" s="1"/>
    </row>
    <row r="759" spans="1:8" ht="15">
      <c r="A759" s="41"/>
      <c r="B759" s="1"/>
      <c r="C759" s="1"/>
      <c r="D759" s="1"/>
      <c r="E759" s="1"/>
      <c r="F759" s="1"/>
      <c r="G759" s="1"/>
      <c r="H759" s="1"/>
    </row>
    <row r="760" spans="1:8" ht="15">
      <c r="A760" s="41"/>
      <c r="B760" s="1"/>
      <c r="C760" s="1"/>
      <c r="D760" s="1"/>
      <c r="E760" s="1"/>
      <c r="F760" s="1"/>
      <c r="G760" s="1"/>
      <c r="H760" s="1"/>
    </row>
    <row r="761" spans="1:8" ht="15">
      <c r="A761" s="41"/>
      <c r="B761" s="1"/>
      <c r="C761" s="1"/>
      <c r="D761" s="1"/>
      <c r="E761" s="1"/>
      <c r="F761" s="1"/>
      <c r="G761" s="1"/>
      <c r="H761" s="1"/>
    </row>
    <row r="762" spans="1:8" ht="15">
      <c r="A762" s="41"/>
      <c r="B762" s="1"/>
      <c r="C762" s="1"/>
      <c r="D762" s="1"/>
      <c r="E762" s="1"/>
      <c r="F762" s="1"/>
      <c r="G762" s="1"/>
      <c r="H762" s="1"/>
    </row>
    <row r="763" spans="1:8" ht="15">
      <c r="A763" s="41"/>
      <c r="B763" s="1"/>
      <c r="C763" s="1"/>
      <c r="D763" s="1"/>
      <c r="E763" s="1"/>
      <c r="F763" s="1"/>
      <c r="G763" s="1"/>
      <c r="H763" s="1"/>
    </row>
    <row r="764" spans="1:8" ht="15">
      <c r="A764" s="41"/>
      <c r="B764" s="1"/>
      <c r="C764" s="1"/>
      <c r="D764" s="1"/>
      <c r="E764" s="1"/>
      <c r="F764" s="1"/>
      <c r="G764" s="1"/>
      <c r="H764" s="1"/>
    </row>
    <row r="765" spans="1:8" ht="15">
      <c r="A765" s="41"/>
      <c r="B765" s="1"/>
      <c r="C765" s="1"/>
      <c r="D765" s="1"/>
      <c r="E765" s="1"/>
      <c r="F765" s="1"/>
      <c r="G765" s="1"/>
      <c r="H765" s="1"/>
    </row>
    <row r="766" spans="1:8" ht="15">
      <c r="A766" s="41"/>
      <c r="B766" s="1"/>
      <c r="C766" s="1"/>
      <c r="D766" s="1"/>
      <c r="E766" s="1"/>
      <c r="F766" s="1"/>
      <c r="G766" s="1"/>
      <c r="H766" s="1"/>
    </row>
    <row r="767" spans="1:8" ht="15">
      <c r="A767" s="41"/>
      <c r="B767" s="1"/>
      <c r="C767" s="1"/>
      <c r="D767" s="1"/>
      <c r="E767" s="1"/>
      <c r="F767" s="1"/>
      <c r="G767" s="1"/>
      <c r="H767" s="1"/>
    </row>
    <row r="768" spans="1:8" ht="15">
      <c r="A768" s="41"/>
      <c r="B768" s="1"/>
      <c r="C768" s="1"/>
      <c r="D768" s="1"/>
      <c r="E768" s="1"/>
      <c r="F768" s="1"/>
      <c r="G768" s="1"/>
      <c r="H768" s="1"/>
    </row>
    <row r="769" spans="1:8" ht="15">
      <c r="A769" s="41"/>
      <c r="B769" s="1"/>
      <c r="C769" s="1"/>
      <c r="D769" s="1"/>
      <c r="E769" s="1"/>
      <c r="F769" s="1"/>
      <c r="G769" s="1"/>
      <c r="H769" s="1"/>
    </row>
    <row r="770" spans="1:8" ht="15">
      <c r="A770" s="41"/>
      <c r="B770" s="1"/>
      <c r="C770" s="1"/>
      <c r="D770" s="1"/>
      <c r="E770" s="1"/>
      <c r="F770" s="1"/>
      <c r="G770" s="1"/>
      <c r="H770" s="1"/>
    </row>
    <row r="771" spans="1:8" ht="15">
      <c r="A771" s="41"/>
      <c r="B771" s="1"/>
      <c r="C771" s="1"/>
      <c r="D771" s="1"/>
      <c r="E771" s="1"/>
      <c r="F771" s="1"/>
      <c r="G771" s="1"/>
      <c r="H771" s="1"/>
    </row>
    <row r="772" spans="1:8" ht="15">
      <c r="A772" s="41"/>
      <c r="B772" s="1"/>
      <c r="C772" s="1"/>
      <c r="D772" s="1"/>
      <c r="E772" s="1"/>
      <c r="F772" s="1"/>
      <c r="G772" s="1"/>
      <c r="H772" s="1"/>
    </row>
    <row r="773" spans="1:8" ht="15">
      <c r="A773" s="41"/>
      <c r="B773" s="1"/>
      <c r="C773" s="1"/>
      <c r="D773" s="1"/>
      <c r="E773" s="1"/>
      <c r="F773" s="1"/>
      <c r="G773" s="1"/>
      <c r="H773" s="1"/>
    </row>
    <row r="774" spans="1:8" ht="15">
      <c r="A774" s="41"/>
      <c r="B774" s="1"/>
      <c r="C774" s="1"/>
      <c r="D774" s="1"/>
      <c r="E774" s="1"/>
      <c r="F774" s="1"/>
      <c r="G774" s="1"/>
      <c r="H774" s="1"/>
    </row>
    <row r="775" spans="1:8" ht="15">
      <c r="A775" s="41"/>
      <c r="B775" s="1"/>
      <c r="C775" s="1"/>
      <c r="D775" s="1"/>
      <c r="E775" s="1"/>
      <c r="F775" s="1"/>
      <c r="G775" s="1"/>
      <c r="H775" s="1"/>
    </row>
    <row r="776" spans="1:8" ht="15">
      <c r="A776" s="41"/>
      <c r="B776" s="1"/>
      <c r="C776" s="1"/>
      <c r="D776" s="1"/>
      <c r="E776" s="1"/>
      <c r="F776" s="1"/>
      <c r="G776" s="1"/>
      <c r="H776" s="1"/>
    </row>
    <row r="777" spans="1:8" ht="15">
      <c r="A777" s="41"/>
      <c r="B777" s="1"/>
      <c r="C777" s="1"/>
      <c r="D777" s="1"/>
      <c r="E777" s="1"/>
      <c r="F777" s="1"/>
      <c r="G777" s="1"/>
      <c r="H777" s="1"/>
    </row>
    <row r="778" spans="1:8" ht="15">
      <c r="A778" s="41"/>
      <c r="B778" s="1"/>
      <c r="C778" s="1"/>
      <c r="D778" s="1"/>
      <c r="E778" s="1"/>
      <c r="F778" s="1"/>
      <c r="G778" s="1"/>
      <c r="H778" s="1"/>
    </row>
    <row r="779" spans="1:8" ht="15">
      <c r="A779" s="41"/>
      <c r="B779" s="1"/>
      <c r="C779" s="1"/>
      <c r="D779" s="1"/>
      <c r="E779" s="1"/>
      <c r="F779" s="1"/>
      <c r="G779" s="1"/>
      <c r="H779" s="1"/>
    </row>
    <row r="780" spans="1:8" ht="15">
      <c r="A780" s="41"/>
      <c r="B780" s="1"/>
      <c r="C780" s="1"/>
      <c r="D780" s="1"/>
      <c r="E780" s="1"/>
      <c r="F780" s="1"/>
      <c r="G780" s="1"/>
      <c r="H780" s="1"/>
    </row>
    <row r="781" spans="1:8" ht="15">
      <c r="A781" s="41"/>
      <c r="B781" s="1"/>
      <c r="C781" s="1"/>
      <c r="D781" s="1"/>
      <c r="E781" s="1"/>
      <c r="F781" s="1"/>
      <c r="G781" s="1"/>
      <c r="H781" s="1"/>
    </row>
    <row r="782" spans="1:8" ht="15">
      <c r="A782" s="41"/>
      <c r="B782" s="1"/>
      <c r="C782" s="1"/>
      <c r="D782" s="1"/>
      <c r="E782" s="1"/>
      <c r="F782" s="1"/>
      <c r="G782" s="1"/>
      <c r="H782" s="1"/>
    </row>
    <row r="783" spans="1:8" ht="15">
      <c r="A783" s="41"/>
      <c r="B783" s="1"/>
      <c r="C783" s="1"/>
      <c r="D783" s="1"/>
      <c r="E783" s="1"/>
      <c r="F783" s="1"/>
      <c r="G783" s="1"/>
      <c r="H783" s="1"/>
    </row>
    <row r="784" spans="1:8" ht="15">
      <c r="A784" s="41"/>
      <c r="B784" s="1"/>
      <c r="C784" s="1"/>
      <c r="D784" s="1"/>
      <c r="E784" s="1"/>
      <c r="F784" s="1"/>
      <c r="G784" s="1"/>
      <c r="H784" s="1"/>
    </row>
    <row r="785" spans="1:8" ht="15">
      <c r="A785" s="41"/>
      <c r="B785" s="1"/>
      <c r="C785" s="1"/>
      <c r="D785" s="1"/>
      <c r="E785" s="1"/>
      <c r="F785" s="1"/>
      <c r="G785" s="1"/>
      <c r="H785" s="1"/>
    </row>
    <row r="786" spans="1:8" ht="15">
      <c r="A786" s="41"/>
      <c r="B786" s="1"/>
      <c r="C786" s="1"/>
      <c r="D786" s="1"/>
      <c r="E786" s="1"/>
      <c r="F786" s="1"/>
      <c r="G786" s="1"/>
      <c r="H786" s="1"/>
    </row>
    <row r="787" spans="1:8" ht="15">
      <c r="A787" s="41"/>
      <c r="B787" s="1"/>
      <c r="C787" s="1"/>
      <c r="D787" s="1"/>
      <c r="E787" s="1"/>
      <c r="F787" s="1"/>
      <c r="G787" s="1"/>
      <c r="H787" s="1"/>
    </row>
    <row r="788" spans="1:8" ht="15">
      <c r="A788" s="41"/>
      <c r="B788" s="1"/>
      <c r="C788" s="1"/>
      <c r="D788" s="1"/>
      <c r="E788" s="1"/>
      <c r="F788" s="1"/>
      <c r="G788" s="1"/>
      <c r="H788" s="1"/>
    </row>
    <row r="789" spans="1:8" ht="15">
      <c r="A789" s="41"/>
      <c r="B789" s="1"/>
      <c r="C789" s="1"/>
      <c r="D789" s="1"/>
      <c r="E789" s="1"/>
      <c r="F789" s="1"/>
      <c r="G789" s="1"/>
      <c r="H789" s="1"/>
    </row>
    <row r="790" spans="1:8" ht="15">
      <c r="A790" s="41"/>
      <c r="B790" s="1"/>
      <c r="C790" s="1"/>
      <c r="D790" s="1"/>
      <c r="E790" s="1"/>
      <c r="F790" s="1"/>
      <c r="G790" s="1"/>
      <c r="H790" s="1"/>
    </row>
    <row r="791" spans="1:8" ht="15">
      <c r="A791" s="41"/>
      <c r="B791" s="1"/>
      <c r="C791" s="1"/>
      <c r="D791" s="1"/>
      <c r="E791" s="1"/>
      <c r="F791" s="1"/>
      <c r="G791" s="1"/>
      <c r="H791" s="1"/>
    </row>
    <row r="792" spans="1:8" ht="15">
      <c r="A792" s="41"/>
      <c r="B792" s="1"/>
      <c r="C792" s="1"/>
      <c r="D792" s="1"/>
      <c r="E792" s="1"/>
      <c r="F792" s="1"/>
      <c r="G792" s="1"/>
      <c r="H792" s="1"/>
    </row>
    <row r="793" spans="1:8" ht="15">
      <c r="A793" s="41"/>
      <c r="B793" s="1"/>
      <c r="C793" s="1"/>
      <c r="D793" s="1"/>
      <c r="E793" s="1"/>
      <c r="F793" s="1"/>
      <c r="G793" s="1"/>
      <c r="H793" s="1"/>
    </row>
    <row r="794" spans="1:8" ht="15">
      <c r="A794" s="41"/>
      <c r="B794" s="1"/>
      <c r="C794" s="1"/>
      <c r="D794" s="1"/>
      <c r="E794" s="1"/>
      <c r="F794" s="1"/>
      <c r="G794" s="1"/>
      <c r="H794" s="1"/>
    </row>
    <row r="795" spans="1:8" ht="15">
      <c r="A795" s="41"/>
      <c r="B795" s="1"/>
      <c r="C795" s="1"/>
      <c r="D795" s="1"/>
      <c r="E795" s="1"/>
      <c r="F795" s="1"/>
      <c r="G795" s="1"/>
      <c r="H795" s="1"/>
    </row>
    <row r="796" spans="1:8" ht="15">
      <c r="A796" s="41"/>
      <c r="B796" s="1"/>
      <c r="C796" s="1"/>
      <c r="D796" s="1"/>
      <c r="E796" s="1"/>
      <c r="F796" s="1"/>
      <c r="G796" s="1"/>
      <c r="H796" s="1"/>
    </row>
    <row r="797" spans="1:8" ht="15">
      <c r="A797" s="41"/>
      <c r="B797" s="1"/>
      <c r="C797" s="1"/>
      <c r="D797" s="1"/>
      <c r="E797" s="1"/>
      <c r="F797" s="1"/>
      <c r="G797" s="1"/>
      <c r="H797" s="1"/>
    </row>
  </sheetData>
  <sheetProtection password="8CA5" sheet="1" objects="1" scenarios="1"/>
  <printOptions horizontalCentered="1"/>
  <pageMargins left="0.5" right="0.25" top="1.25" bottom="0.75" header="0.5" footer="0.25"/>
  <pageSetup fitToHeight="1" fitToWidth="1" horizontalDpi="600" verticalDpi="600" orientation="portrait" scale="80" r:id="rId3"/>
  <headerFooter alignWithMargins="0">
    <oddHeader>&amp;R&amp;"Arial,Bold"&amp;11WORKSHEET E-2
ALLOCATION OF OPERATING COSTS
FOR PROVIDERS WITH VENTILATOR, PEDIATRIC, SPECIALTY  AND OTHER CARE COST CENTERS
</oddHeader>
    <oddFooter>&amp;L&amp;F
&amp;A&amp;CPage 23
&amp;R&amp;D
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5:H809"/>
  <sheetViews>
    <sheetView showGridLines="0" zoomScale="75" zoomScaleNormal="75" zoomScalePageLayoutView="0" workbookViewId="0" topLeftCell="A1">
      <selection activeCell="A1" sqref="A1"/>
    </sheetView>
  </sheetViews>
  <sheetFormatPr defaultColWidth="7.8515625" defaultRowHeight="12.75"/>
  <cols>
    <col min="1" max="1" width="5.8515625" style="105" customWidth="1"/>
    <col min="2" max="2" width="44.421875" style="28" customWidth="1"/>
    <col min="3" max="3" width="2.7109375" style="28" customWidth="1"/>
    <col min="4" max="4" width="19.421875" style="28" customWidth="1"/>
    <col min="5" max="5" width="15.140625" style="28" customWidth="1"/>
    <col min="6" max="6" width="16.140625" style="28" customWidth="1"/>
    <col min="7" max="7" width="19.8515625" style="28" bestFit="1" customWidth="1"/>
    <col min="8" max="8" width="10.140625" style="28" customWidth="1"/>
    <col min="9" max="16384" width="7.8515625" style="28" customWidth="1"/>
  </cols>
  <sheetData>
    <row r="1" ht="14.25"/>
    <row r="2" ht="14.25"/>
    <row r="3" ht="14.25"/>
    <row r="4" ht="14.25"/>
    <row r="5" spans="1:7" ht="13.5" customHeight="1">
      <c r="A5" s="28"/>
      <c r="B5" s="93" t="s">
        <v>40</v>
      </c>
      <c r="C5" s="307">
        <f>IF(+[0]!ProviderName&lt;&gt;0,+[0]!ProviderName,0)</f>
        <v>0</v>
      </c>
      <c r="F5" s="175" t="s">
        <v>45</v>
      </c>
      <c r="G5" s="296">
        <f>IF(Begindate&lt;&gt;0,(Begindate),0)</f>
        <v>0</v>
      </c>
    </row>
    <row r="6" spans="1:7" ht="13.5" customHeight="1">
      <c r="A6" s="28"/>
      <c r="C6" s="29"/>
      <c r="D6" s="63"/>
      <c r="F6" s="151"/>
      <c r="G6" s="91"/>
    </row>
    <row r="7" spans="1:7" ht="13.5" customHeight="1">
      <c r="A7" s="28"/>
      <c r="B7" s="93" t="s">
        <v>819</v>
      </c>
      <c r="C7" s="307">
        <f>IF(+Instruct!C15&lt;&gt;0,+Instruct!C15,0)</f>
        <v>0</v>
      </c>
      <c r="F7" s="175" t="s">
        <v>47</v>
      </c>
      <c r="G7" s="296">
        <f>IF(Enddate&lt;&gt;0,(Enddate),0)</f>
        <v>0</v>
      </c>
    </row>
    <row r="8" spans="1:4" ht="13.5" customHeight="1">
      <c r="A8" s="28"/>
      <c r="C8" s="62"/>
      <c r="D8" s="64"/>
    </row>
    <row r="9" spans="1:4" ht="13.5" customHeight="1">
      <c r="A9" s="28"/>
      <c r="C9" s="62"/>
      <c r="D9" s="64"/>
    </row>
    <row r="10" spans="1:4" ht="13.5" customHeight="1">
      <c r="A10" s="65" t="s">
        <v>574</v>
      </c>
      <c r="C10" s="62"/>
      <c r="D10" s="64"/>
    </row>
    <row r="11" spans="1:7" ht="13.5" customHeight="1">
      <c r="A11" s="28"/>
      <c r="D11" s="75" t="s">
        <v>82</v>
      </c>
      <c r="E11" s="75" t="s">
        <v>83</v>
      </c>
      <c r="F11" s="75" t="s">
        <v>84</v>
      </c>
      <c r="G11" s="75" t="s">
        <v>85</v>
      </c>
    </row>
    <row r="12" spans="2:8" ht="14.25">
      <c r="B12" s="75"/>
      <c r="C12" s="75"/>
      <c r="D12" s="75"/>
      <c r="E12" s="75"/>
      <c r="G12" s="75" t="s">
        <v>575</v>
      </c>
      <c r="H12" s="75"/>
    </row>
    <row r="13" spans="2:8" ht="14.25">
      <c r="B13" s="75"/>
      <c r="C13" s="75"/>
      <c r="D13" s="75" t="s">
        <v>91</v>
      </c>
      <c r="E13" s="75" t="s">
        <v>576</v>
      </c>
      <c r="G13" s="75" t="s">
        <v>153</v>
      </c>
      <c r="H13" s="75"/>
    </row>
    <row r="14" spans="2:8" ht="15" thickBot="1">
      <c r="B14" s="106" t="s">
        <v>732</v>
      </c>
      <c r="C14" s="75"/>
      <c r="D14" s="106" t="s">
        <v>583</v>
      </c>
      <c r="E14" s="106" t="s">
        <v>584</v>
      </c>
      <c r="F14" s="106" t="s">
        <v>731</v>
      </c>
      <c r="G14" s="106" t="s">
        <v>585</v>
      </c>
      <c r="H14" s="75"/>
    </row>
    <row r="15" spans="1:8" ht="14.25">
      <c r="A15" s="77"/>
      <c r="C15" s="29"/>
      <c r="D15" s="29"/>
      <c r="E15" s="29"/>
      <c r="G15" s="29"/>
      <c r="H15" s="29"/>
    </row>
    <row r="16" spans="1:8" ht="14.25">
      <c r="A16" s="77" t="s">
        <v>50</v>
      </c>
      <c r="B16" s="2" t="s">
        <v>671</v>
      </c>
      <c r="C16" s="14"/>
      <c r="D16" s="360">
        <f>+BasicCareDays</f>
        <v>0</v>
      </c>
      <c r="E16" s="260">
        <f>IF(D24=0,0,ROUND(+D16/D24,4))</f>
        <v>0</v>
      </c>
      <c r="F16" s="423" t="s">
        <v>740</v>
      </c>
      <c r="G16" s="355">
        <f>+G24-SUM(G18:G22)</f>
        <v>0</v>
      </c>
      <c r="H16" s="29"/>
    </row>
    <row r="17" spans="1:8" ht="14.25">
      <c r="A17" s="77"/>
      <c r="B17" s="2"/>
      <c r="C17" s="83"/>
      <c r="D17" s="362"/>
      <c r="E17" s="83"/>
      <c r="F17" s="424"/>
      <c r="G17" s="53"/>
      <c r="H17" s="29"/>
    </row>
    <row r="18" spans="1:8" ht="14.25">
      <c r="A18" s="77" t="s">
        <v>52</v>
      </c>
      <c r="B18" s="2" t="s">
        <v>607</v>
      </c>
      <c r="C18" s="29"/>
      <c r="D18" s="360">
        <f>+VentCareDays</f>
        <v>0</v>
      </c>
      <c r="E18" s="260">
        <f>IF(D24=0,0,ROUND(+D18/D24,4))</f>
        <v>0</v>
      </c>
      <c r="F18" s="423" t="s">
        <v>733</v>
      </c>
      <c r="G18" s="360">
        <f>ROUND(+G24*E18,0)</f>
        <v>0</v>
      </c>
      <c r="H18" s="29"/>
    </row>
    <row r="19" spans="1:8" ht="14.25">
      <c r="A19" s="77"/>
      <c r="B19" s="2"/>
      <c r="C19" s="83"/>
      <c r="D19" s="362"/>
      <c r="E19" s="83"/>
      <c r="F19" s="424"/>
      <c r="G19" s="362"/>
      <c r="H19" s="29"/>
    </row>
    <row r="20" spans="1:8" ht="14.25">
      <c r="A20" s="77" t="s">
        <v>54</v>
      </c>
      <c r="B20" s="2" t="s">
        <v>672</v>
      </c>
      <c r="C20" s="29"/>
      <c r="D20" s="360">
        <f>+PedCareDays</f>
        <v>0</v>
      </c>
      <c r="E20" s="260">
        <f>IF(D24=0,0,ROUND(+D20/D24,4))</f>
        <v>0</v>
      </c>
      <c r="F20" s="423" t="s">
        <v>734</v>
      </c>
      <c r="G20" s="360">
        <f>ROUND(+G24*E20,0)</f>
        <v>0</v>
      </c>
      <c r="H20" s="29"/>
    </row>
    <row r="21" spans="1:8" ht="14.25">
      <c r="A21" s="77"/>
      <c r="B21" s="2"/>
      <c r="C21" s="83"/>
      <c r="D21" s="362"/>
      <c r="E21" s="83"/>
      <c r="F21" s="424"/>
      <c r="G21" s="362"/>
      <c r="H21" s="29"/>
    </row>
    <row r="22" spans="1:8" ht="14.25">
      <c r="A22" s="77" t="s">
        <v>56</v>
      </c>
      <c r="B22" s="2" t="s">
        <v>673</v>
      </c>
      <c r="C22" s="29"/>
      <c r="D22" s="360">
        <f>+OtherDays</f>
        <v>0</v>
      </c>
      <c r="E22" s="260">
        <f>IF(D24=0,0,ROUND(+D22/D24,4))</f>
        <v>0</v>
      </c>
      <c r="F22" s="423" t="s">
        <v>735</v>
      </c>
      <c r="G22" s="360">
        <f>ROUND(+G24*E22,0)</f>
        <v>0</v>
      </c>
      <c r="H22" s="29"/>
    </row>
    <row r="23" spans="1:8" ht="14.25">
      <c r="A23" s="77"/>
      <c r="C23" s="83"/>
      <c r="D23" s="362"/>
      <c r="E23" s="83"/>
      <c r="F23" s="2"/>
      <c r="G23" s="53"/>
      <c r="H23" s="29"/>
    </row>
    <row r="24" spans="1:8" ht="15" thickBot="1">
      <c r="A24" s="77" t="s">
        <v>58</v>
      </c>
      <c r="B24" s="28" t="s">
        <v>577</v>
      </c>
      <c r="C24" s="14"/>
      <c r="D24" s="401">
        <f>SUM(D16:D22)</f>
        <v>0</v>
      </c>
      <c r="E24" s="262">
        <f>SUM(E16:E22)</f>
        <v>0</v>
      </c>
      <c r="F24" s="29"/>
      <c r="G24" s="356">
        <f>+G54</f>
        <v>0</v>
      </c>
      <c r="H24" s="29"/>
    </row>
    <row r="25" spans="1:8" ht="15" thickTop="1">
      <c r="A25" s="77"/>
      <c r="C25" s="29"/>
      <c r="D25" s="29"/>
      <c r="E25" s="29"/>
      <c r="G25" s="29"/>
      <c r="H25" s="29"/>
    </row>
    <row r="26" spans="1:8" ht="14.25">
      <c r="A26" s="77"/>
      <c r="C26" s="29"/>
      <c r="D26" s="29"/>
      <c r="E26" s="29"/>
      <c r="F26" s="29"/>
      <c r="G26" s="29"/>
      <c r="H26" s="29"/>
    </row>
    <row r="27" spans="1:8" ht="14.25">
      <c r="A27" s="77"/>
      <c r="C27" s="29"/>
      <c r="D27" s="29"/>
      <c r="E27" s="29"/>
      <c r="F27" s="29"/>
      <c r="G27" s="29"/>
      <c r="H27" s="29"/>
    </row>
    <row r="28" spans="1:8" ht="14.25">
      <c r="A28" s="77"/>
      <c r="C28" s="29"/>
      <c r="D28" s="29"/>
      <c r="E28" s="29"/>
      <c r="F28" s="29"/>
      <c r="G28" s="29"/>
      <c r="H28" s="29"/>
    </row>
    <row r="29" spans="1:8" ht="14.25">
      <c r="A29" s="77"/>
      <c r="C29" s="29"/>
      <c r="D29" s="29"/>
      <c r="E29" s="29"/>
      <c r="F29" s="29"/>
      <c r="G29" s="29"/>
      <c r="H29" s="29"/>
    </row>
    <row r="30" spans="1:7" ht="15" customHeight="1">
      <c r="A30" s="65" t="s">
        <v>578</v>
      </c>
      <c r="C30" s="82"/>
      <c r="D30" s="29"/>
      <c r="E30" s="29"/>
      <c r="F30" s="83"/>
      <c r="G30" s="29"/>
    </row>
    <row r="31" spans="1:7" ht="15" customHeight="1">
      <c r="A31" s="28"/>
      <c r="C31" s="82"/>
      <c r="D31" s="75" t="s">
        <v>82</v>
      </c>
      <c r="E31" s="75" t="s">
        <v>83</v>
      </c>
      <c r="F31" s="75" t="s">
        <v>84</v>
      </c>
      <c r="G31" s="75" t="s">
        <v>85</v>
      </c>
    </row>
    <row r="32" spans="1:7" ht="15" customHeight="1">
      <c r="A32" s="76" t="s">
        <v>588</v>
      </c>
      <c r="C32" s="82"/>
      <c r="D32" s="75" t="s">
        <v>237</v>
      </c>
      <c r="E32" s="75" t="s">
        <v>238</v>
      </c>
      <c r="F32" s="247" t="s">
        <v>239</v>
      </c>
      <c r="G32" s="75" t="s">
        <v>240</v>
      </c>
    </row>
    <row r="33" spans="1:7" ht="15" customHeight="1">
      <c r="A33" s="76"/>
      <c r="B33" s="28" t="s">
        <v>580</v>
      </c>
      <c r="C33" s="82"/>
      <c r="D33" s="8" t="s">
        <v>241</v>
      </c>
      <c r="E33" s="8" t="s">
        <v>242</v>
      </c>
      <c r="F33" s="248" t="s">
        <v>242</v>
      </c>
      <c r="G33" s="8" t="s">
        <v>243</v>
      </c>
    </row>
    <row r="34" spans="1:7" ht="15" customHeight="1">
      <c r="A34" s="61"/>
      <c r="C34" s="82"/>
      <c r="D34" s="91"/>
      <c r="E34" s="91"/>
      <c r="F34" s="107"/>
      <c r="G34" s="91"/>
    </row>
    <row r="35" spans="1:7" ht="15" customHeight="1">
      <c r="A35" s="77" t="s">
        <v>60</v>
      </c>
      <c r="B35" s="151" t="str">
        <f>+'C-3'!B271</f>
        <v>Mortgage Interest Expense</v>
      </c>
      <c r="C35" s="82"/>
      <c r="D35" s="355">
        <f>+'C-3'!D271</f>
        <v>0</v>
      </c>
      <c r="E35" s="355">
        <f>+'C-3'!E271</f>
        <v>0</v>
      </c>
      <c r="F35" s="354">
        <f>+'C-3'!F271</f>
        <v>0</v>
      </c>
      <c r="G35" s="355">
        <f>+'C-3'!G271</f>
        <v>0</v>
      </c>
    </row>
    <row r="36" spans="1:7" ht="15" customHeight="1">
      <c r="A36" s="77"/>
      <c r="B36" s="79"/>
      <c r="C36" s="82"/>
      <c r="D36" s="83"/>
      <c r="E36" s="83"/>
      <c r="F36" s="83"/>
      <c r="G36" s="83"/>
    </row>
    <row r="37" spans="1:7" ht="15" customHeight="1">
      <c r="A37" s="77" t="s">
        <v>229</v>
      </c>
      <c r="B37" s="151" t="str">
        <f>+'C-3'!B273</f>
        <v>Other Capital Related Interest Expense</v>
      </c>
      <c r="C37" s="82"/>
      <c r="D37" s="360">
        <f>+'C-3'!D273</f>
        <v>0</v>
      </c>
      <c r="E37" s="360">
        <f>+'C-3'!E273</f>
        <v>0</v>
      </c>
      <c r="F37" s="363">
        <f>+'C-3'!F273</f>
        <v>0</v>
      </c>
      <c r="G37" s="360">
        <f>+'C-3'!G273</f>
        <v>0</v>
      </c>
    </row>
    <row r="38" spans="1:7" ht="15" customHeight="1">
      <c r="A38" s="77"/>
      <c r="B38" s="79"/>
      <c r="C38" s="82"/>
      <c r="D38" s="362"/>
      <c r="E38" s="362"/>
      <c r="F38" s="362"/>
      <c r="G38" s="362"/>
    </row>
    <row r="39" spans="1:7" ht="15" customHeight="1">
      <c r="A39" s="77" t="s">
        <v>230</v>
      </c>
      <c r="B39" s="151" t="str">
        <f>+'C-3'!B275</f>
        <v>Rent/Lease Expense - Buildings &amp; Land</v>
      </c>
      <c r="C39" s="82"/>
      <c r="D39" s="360">
        <f>+'C-3'!D275</f>
        <v>0</v>
      </c>
      <c r="E39" s="360">
        <f>+'C-3'!E275</f>
        <v>0</v>
      </c>
      <c r="F39" s="363">
        <f>+'C-3'!F275</f>
        <v>0</v>
      </c>
      <c r="G39" s="360">
        <f>+'C-3'!G275</f>
        <v>0</v>
      </c>
    </row>
    <row r="40" spans="1:7" ht="15" customHeight="1">
      <c r="A40" s="77"/>
      <c r="B40" s="79"/>
      <c r="C40" s="82"/>
      <c r="D40" s="362"/>
      <c r="E40" s="362"/>
      <c r="F40" s="362"/>
      <c r="G40" s="362"/>
    </row>
    <row r="41" spans="1:7" ht="15" customHeight="1">
      <c r="A41" s="77" t="s">
        <v>231</v>
      </c>
      <c r="B41" s="151" t="str">
        <f>+'C-3'!B277</f>
        <v>Rent/Lease Expense - Equipment</v>
      </c>
      <c r="C41" s="82"/>
      <c r="D41" s="360">
        <f>+'C-3'!D277</f>
        <v>0</v>
      </c>
      <c r="E41" s="360">
        <f>+'C-3'!E277</f>
        <v>0</v>
      </c>
      <c r="F41" s="363">
        <f>+'C-3'!F277</f>
        <v>0</v>
      </c>
      <c r="G41" s="360">
        <f>+'C-3'!G277</f>
        <v>0</v>
      </c>
    </row>
    <row r="42" spans="1:7" ht="15" customHeight="1">
      <c r="A42" s="77"/>
      <c r="B42" s="79"/>
      <c r="C42" s="82"/>
      <c r="D42" s="362"/>
      <c r="E42" s="362"/>
      <c r="F42" s="362"/>
      <c r="G42" s="362"/>
    </row>
    <row r="43" spans="1:7" ht="15" customHeight="1">
      <c r="A43" s="77" t="s">
        <v>233</v>
      </c>
      <c r="B43" s="151" t="str">
        <f>+'C-3'!B279</f>
        <v>Depreciation/Amortization</v>
      </c>
      <c r="C43" s="82"/>
      <c r="D43" s="360">
        <f>+'C-3'!D279</f>
        <v>0</v>
      </c>
      <c r="E43" s="360">
        <f>+'C-3'!E279</f>
        <v>0</v>
      </c>
      <c r="F43" s="363">
        <f>+'C-3'!F279</f>
        <v>0</v>
      </c>
      <c r="G43" s="360">
        <f>+'C-3'!G279</f>
        <v>0</v>
      </c>
    </row>
    <row r="44" spans="1:7" ht="15" customHeight="1">
      <c r="A44" s="77"/>
      <c r="B44" s="79"/>
      <c r="C44" s="82"/>
      <c r="D44" s="362"/>
      <c r="E44" s="362"/>
      <c r="F44" s="362"/>
      <c r="G44" s="362"/>
    </row>
    <row r="45" spans="1:7" ht="15" customHeight="1">
      <c r="A45" s="77" t="s">
        <v>235</v>
      </c>
      <c r="B45" s="290">
        <f>+'C-3'!B281</f>
        <v>0</v>
      </c>
      <c r="C45" s="82"/>
      <c r="D45" s="360">
        <f>+'C-3'!D281</f>
        <v>0</v>
      </c>
      <c r="E45" s="360">
        <f>+'C-3'!E281</f>
        <v>0</v>
      </c>
      <c r="F45" s="363">
        <f>+'C-3'!F281</f>
        <v>0</v>
      </c>
      <c r="G45" s="360">
        <f>+'C-3'!G281</f>
        <v>0</v>
      </c>
    </row>
    <row r="46" spans="1:7" ht="15" customHeight="1">
      <c r="A46" s="77"/>
      <c r="B46" s="79"/>
      <c r="C46" s="82"/>
      <c r="D46" s="362"/>
      <c r="E46" s="362"/>
      <c r="F46" s="362"/>
      <c r="G46" s="362"/>
    </row>
    <row r="47" spans="1:7" ht="15" customHeight="1">
      <c r="A47" s="77" t="s">
        <v>256</v>
      </c>
      <c r="B47" s="290">
        <f>+'C-3'!B283</f>
        <v>0</v>
      </c>
      <c r="C47" s="82"/>
      <c r="D47" s="360">
        <f>+'C-3'!D283</f>
        <v>0</v>
      </c>
      <c r="E47" s="360">
        <f>+'C-3'!E283</f>
        <v>0</v>
      </c>
      <c r="F47" s="363">
        <f>+'C-3'!F283</f>
        <v>0</v>
      </c>
      <c r="G47" s="360">
        <f>+'C-3'!G283</f>
        <v>0</v>
      </c>
    </row>
    <row r="48" spans="1:7" ht="15" customHeight="1">
      <c r="A48" s="77"/>
      <c r="B48" s="79"/>
      <c r="C48" s="64"/>
      <c r="D48" s="362"/>
      <c r="E48" s="362"/>
      <c r="F48" s="362"/>
      <c r="G48" s="362"/>
    </row>
    <row r="49" spans="1:7" ht="15" customHeight="1">
      <c r="A49" s="77" t="s">
        <v>257</v>
      </c>
      <c r="B49" s="290">
        <f>+'C-3'!B285</f>
        <v>0</v>
      </c>
      <c r="C49" s="64"/>
      <c r="D49" s="360">
        <f>+'C-3'!D285</f>
        <v>0</v>
      </c>
      <c r="E49" s="360">
        <f>+'C-3'!E285</f>
        <v>0</v>
      </c>
      <c r="F49" s="363">
        <f>+'C-3'!F285</f>
        <v>0</v>
      </c>
      <c r="G49" s="360">
        <f>+'C-3'!G285</f>
        <v>0</v>
      </c>
    </row>
    <row r="50" spans="1:7" ht="15" customHeight="1">
      <c r="A50" s="77"/>
      <c r="B50" s="231"/>
      <c r="C50" s="64"/>
      <c r="D50" s="362"/>
      <c r="E50" s="362"/>
      <c r="F50" s="362"/>
      <c r="G50" s="362"/>
    </row>
    <row r="51" spans="1:7" ht="15" customHeight="1">
      <c r="A51" s="77" t="s">
        <v>259</v>
      </c>
      <c r="B51" s="290">
        <f>+'C-3'!B287</f>
        <v>0</v>
      </c>
      <c r="C51" s="64"/>
      <c r="D51" s="360">
        <f>+'C-3'!D287</f>
        <v>0</v>
      </c>
      <c r="E51" s="360">
        <f>+'C-3'!E287</f>
        <v>0</v>
      </c>
      <c r="F51" s="363">
        <f>+'C-3'!F287</f>
        <v>0</v>
      </c>
      <c r="G51" s="360">
        <f>+'C-3'!G287</f>
        <v>0</v>
      </c>
    </row>
    <row r="52" spans="1:7" ht="15" customHeight="1">
      <c r="A52" s="77"/>
      <c r="B52" s="30"/>
      <c r="C52" s="64"/>
      <c r="D52" s="85"/>
      <c r="E52" s="85"/>
      <c r="F52" s="85"/>
      <c r="G52" s="55"/>
    </row>
    <row r="53" spans="1:7" ht="15" customHeight="1">
      <c r="A53" s="77"/>
      <c r="C53" s="82"/>
      <c r="D53" s="83"/>
      <c r="E53" s="83"/>
      <c r="F53" s="83"/>
      <c r="G53" s="83"/>
    </row>
    <row r="54" spans="1:7" ht="15" customHeight="1" thickBot="1">
      <c r="A54" s="77" t="s">
        <v>261</v>
      </c>
      <c r="B54" s="65" t="s">
        <v>589</v>
      </c>
      <c r="C54" s="82"/>
      <c r="D54" s="356">
        <f>SUM(D35:D52)</f>
        <v>0</v>
      </c>
      <c r="E54" s="356">
        <f>SUM(E35:E52)</f>
        <v>0</v>
      </c>
      <c r="F54" s="357">
        <f>SUM(F35:F52)</f>
        <v>0</v>
      </c>
      <c r="G54" s="356">
        <f>SUM(G35:G52)</f>
        <v>0</v>
      </c>
    </row>
    <row r="55" spans="1:7" ht="15" customHeight="1" thickTop="1">
      <c r="A55" s="77"/>
      <c r="B55" s="65" t="s">
        <v>590</v>
      </c>
      <c r="C55" s="82"/>
      <c r="D55" s="29"/>
      <c r="E55" s="29"/>
      <c r="F55" s="83"/>
      <c r="G55" s="29"/>
    </row>
    <row r="56" spans="1:7" ht="15" customHeight="1">
      <c r="A56" s="61"/>
      <c r="C56" s="82"/>
      <c r="D56" s="29"/>
      <c r="E56" s="29"/>
      <c r="F56" s="83"/>
      <c r="G56" s="29"/>
    </row>
    <row r="57" spans="3:8" ht="14.25">
      <c r="C57" s="29"/>
      <c r="D57" s="29"/>
      <c r="E57" s="29"/>
      <c r="F57" s="29"/>
      <c r="G57" s="29"/>
      <c r="H57" s="29"/>
    </row>
    <row r="58" spans="3:8" ht="14.25">
      <c r="C58" s="29"/>
      <c r="D58" s="29"/>
      <c r="E58" s="29"/>
      <c r="F58" s="29"/>
      <c r="G58" s="29"/>
      <c r="H58" s="29"/>
    </row>
    <row r="59" spans="3:8" ht="14.25">
      <c r="C59" s="29"/>
      <c r="D59" s="29"/>
      <c r="E59" s="29"/>
      <c r="F59" s="29"/>
      <c r="G59" s="29"/>
      <c r="H59" s="29"/>
    </row>
    <row r="75" ht="14.25">
      <c r="F75" s="29"/>
    </row>
    <row r="491" spans="1:8" ht="15">
      <c r="A491" s="108"/>
      <c r="B491" s="65"/>
      <c r="C491" s="65"/>
      <c r="D491" s="65"/>
      <c r="E491" s="65"/>
      <c r="F491" s="65"/>
      <c r="G491" s="65"/>
      <c r="H491" s="65"/>
    </row>
    <row r="492" spans="1:8" ht="15">
      <c r="A492" s="108"/>
      <c r="B492" s="65"/>
      <c r="C492" s="65"/>
      <c r="D492" s="65"/>
      <c r="E492" s="65"/>
      <c r="F492" s="65"/>
      <c r="G492" s="65"/>
      <c r="H492" s="65"/>
    </row>
    <row r="493" spans="1:8" ht="15">
      <c r="A493" s="108"/>
      <c r="B493" s="65"/>
      <c r="C493" s="65"/>
      <c r="D493" s="65"/>
      <c r="E493" s="65"/>
      <c r="F493" s="65"/>
      <c r="G493" s="65"/>
      <c r="H493" s="65"/>
    </row>
    <row r="494" spans="1:8" ht="15">
      <c r="A494" s="108"/>
      <c r="B494" s="65"/>
      <c r="C494" s="65"/>
      <c r="D494" s="65"/>
      <c r="E494" s="65"/>
      <c r="F494" s="65"/>
      <c r="G494" s="65"/>
      <c r="H494" s="65"/>
    </row>
    <row r="495" spans="1:8" ht="15">
      <c r="A495" s="108"/>
      <c r="B495" s="65"/>
      <c r="C495" s="65"/>
      <c r="D495" s="65"/>
      <c r="E495" s="65"/>
      <c r="F495" s="65"/>
      <c r="G495" s="65"/>
      <c r="H495" s="65"/>
    </row>
    <row r="496" spans="1:8" ht="15">
      <c r="A496" s="108"/>
      <c r="B496" s="65"/>
      <c r="C496" s="65"/>
      <c r="D496" s="65"/>
      <c r="E496" s="65"/>
      <c r="F496" s="65"/>
      <c r="G496" s="65"/>
      <c r="H496" s="65"/>
    </row>
    <row r="497" spans="1:8" ht="15">
      <c r="A497" s="108"/>
      <c r="B497" s="65"/>
      <c r="C497" s="65"/>
      <c r="D497" s="65"/>
      <c r="E497" s="65"/>
      <c r="F497" s="65"/>
      <c r="G497" s="65"/>
      <c r="H497" s="65"/>
    </row>
    <row r="498" spans="1:8" ht="15">
      <c r="A498" s="108"/>
      <c r="B498" s="65"/>
      <c r="C498" s="65"/>
      <c r="D498" s="65"/>
      <c r="E498" s="65"/>
      <c r="F498" s="65"/>
      <c r="G498" s="65"/>
      <c r="H498" s="65"/>
    </row>
    <row r="499" spans="1:8" ht="15">
      <c r="A499" s="108"/>
      <c r="B499" s="65"/>
      <c r="C499" s="65"/>
      <c r="D499" s="65"/>
      <c r="E499" s="65"/>
      <c r="F499" s="65"/>
      <c r="G499" s="65"/>
      <c r="H499" s="65"/>
    </row>
    <row r="500" spans="1:8" ht="15">
      <c r="A500" s="108"/>
      <c r="B500" s="65"/>
      <c r="C500" s="65"/>
      <c r="D500" s="65"/>
      <c r="E500" s="65"/>
      <c r="F500" s="65"/>
      <c r="G500" s="65"/>
      <c r="H500" s="65"/>
    </row>
    <row r="501" spans="1:8" ht="15">
      <c r="A501" s="108"/>
      <c r="B501" s="65"/>
      <c r="C501" s="65"/>
      <c r="D501" s="65"/>
      <c r="E501" s="65"/>
      <c r="F501" s="65"/>
      <c r="G501" s="65"/>
      <c r="H501" s="65"/>
    </row>
    <row r="502" spans="1:8" ht="15">
      <c r="A502" s="108"/>
      <c r="B502" s="65"/>
      <c r="C502" s="65"/>
      <c r="D502" s="65"/>
      <c r="E502" s="65"/>
      <c r="F502" s="65"/>
      <c r="G502" s="65"/>
      <c r="H502" s="65"/>
    </row>
    <row r="503" spans="1:8" ht="15">
      <c r="A503" s="108"/>
      <c r="B503" s="65"/>
      <c r="C503" s="65"/>
      <c r="D503" s="65"/>
      <c r="E503" s="65"/>
      <c r="F503" s="65"/>
      <c r="G503" s="65"/>
      <c r="H503" s="65"/>
    </row>
    <row r="504" spans="1:8" ht="15">
      <c r="A504" s="108"/>
      <c r="B504" s="65"/>
      <c r="C504" s="65"/>
      <c r="D504" s="65"/>
      <c r="E504" s="65"/>
      <c r="F504" s="65"/>
      <c r="G504" s="65"/>
      <c r="H504" s="65"/>
    </row>
    <row r="505" spans="1:8" ht="15">
      <c r="A505" s="108"/>
      <c r="B505" s="65"/>
      <c r="C505" s="65"/>
      <c r="D505" s="65"/>
      <c r="E505" s="65"/>
      <c r="F505" s="65"/>
      <c r="G505" s="65"/>
      <c r="H505" s="65"/>
    </row>
    <row r="506" spans="1:8" ht="15">
      <c r="A506" s="108"/>
      <c r="B506" s="65"/>
      <c r="C506" s="65"/>
      <c r="D506" s="65"/>
      <c r="E506" s="65"/>
      <c r="F506" s="65"/>
      <c r="G506" s="65"/>
      <c r="H506" s="65"/>
    </row>
    <row r="507" spans="1:8" ht="15">
      <c r="A507" s="108"/>
      <c r="B507" s="65"/>
      <c r="C507" s="65"/>
      <c r="D507" s="65"/>
      <c r="E507" s="65"/>
      <c r="F507" s="65"/>
      <c r="G507" s="65"/>
      <c r="H507" s="65"/>
    </row>
    <row r="508" spans="1:8" ht="15">
      <c r="A508" s="108"/>
      <c r="B508" s="65"/>
      <c r="C508" s="65"/>
      <c r="D508" s="65"/>
      <c r="E508" s="65"/>
      <c r="F508" s="65"/>
      <c r="G508" s="65"/>
      <c r="H508" s="65"/>
    </row>
    <row r="509" spans="1:8" ht="15">
      <c r="A509" s="108"/>
      <c r="B509" s="65"/>
      <c r="C509" s="65"/>
      <c r="D509" s="65"/>
      <c r="E509" s="65"/>
      <c r="F509" s="65"/>
      <c r="G509" s="65"/>
      <c r="H509" s="65"/>
    </row>
    <row r="510" spans="1:8" ht="15">
      <c r="A510" s="108"/>
      <c r="B510" s="65"/>
      <c r="C510" s="65"/>
      <c r="D510" s="65"/>
      <c r="E510" s="65"/>
      <c r="F510" s="65"/>
      <c r="G510" s="65"/>
      <c r="H510" s="65"/>
    </row>
    <row r="511" spans="1:8" ht="15">
      <c r="A511" s="108"/>
      <c r="B511" s="65"/>
      <c r="C511" s="65"/>
      <c r="D511" s="65"/>
      <c r="E511" s="65"/>
      <c r="F511" s="65"/>
      <c r="G511" s="65"/>
      <c r="H511" s="65"/>
    </row>
    <row r="512" spans="1:8" ht="15">
      <c r="A512" s="108"/>
      <c r="B512" s="65"/>
      <c r="C512" s="65"/>
      <c r="D512" s="65"/>
      <c r="E512" s="65"/>
      <c r="F512" s="65"/>
      <c r="G512" s="65"/>
      <c r="H512" s="65"/>
    </row>
    <row r="513" spans="1:8" ht="15">
      <c r="A513" s="108"/>
      <c r="B513" s="65"/>
      <c r="C513" s="65"/>
      <c r="D513" s="65"/>
      <c r="E513" s="65"/>
      <c r="F513" s="65"/>
      <c r="G513" s="65"/>
      <c r="H513" s="65"/>
    </row>
    <row r="514" spans="1:8" ht="15">
      <c r="A514" s="108"/>
      <c r="B514" s="65"/>
      <c r="C514" s="65"/>
      <c r="D514" s="65"/>
      <c r="E514" s="65"/>
      <c r="F514" s="65"/>
      <c r="G514" s="65"/>
      <c r="H514" s="65"/>
    </row>
    <row r="515" spans="1:8" ht="15">
      <c r="A515" s="108"/>
      <c r="B515" s="65"/>
      <c r="C515" s="65"/>
      <c r="D515" s="65"/>
      <c r="E515" s="65"/>
      <c r="F515" s="65"/>
      <c r="G515" s="65"/>
      <c r="H515" s="65"/>
    </row>
    <row r="516" spans="1:8" ht="15">
      <c r="A516" s="108"/>
      <c r="B516" s="65"/>
      <c r="C516" s="65"/>
      <c r="D516" s="65"/>
      <c r="E516" s="65"/>
      <c r="F516" s="65"/>
      <c r="G516" s="65"/>
      <c r="H516" s="65"/>
    </row>
    <row r="517" spans="1:8" ht="15">
      <c r="A517" s="108"/>
      <c r="B517" s="65"/>
      <c r="C517" s="65"/>
      <c r="D517" s="65"/>
      <c r="E517" s="65"/>
      <c r="F517" s="65"/>
      <c r="G517" s="65"/>
      <c r="H517" s="65"/>
    </row>
    <row r="518" spans="1:8" ht="15">
      <c r="A518" s="108"/>
      <c r="B518" s="65"/>
      <c r="C518" s="65"/>
      <c r="D518" s="65"/>
      <c r="E518" s="65"/>
      <c r="F518" s="65"/>
      <c r="G518" s="65"/>
      <c r="H518" s="65"/>
    </row>
    <row r="519" spans="1:8" ht="15">
      <c r="A519" s="108"/>
      <c r="B519" s="65"/>
      <c r="C519" s="65"/>
      <c r="D519" s="65"/>
      <c r="E519" s="65"/>
      <c r="F519" s="65"/>
      <c r="G519" s="65"/>
      <c r="H519" s="65"/>
    </row>
    <row r="520" spans="1:8" ht="15">
      <c r="A520" s="108"/>
      <c r="B520" s="65"/>
      <c r="C520" s="65"/>
      <c r="D520" s="65"/>
      <c r="E520" s="65"/>
      <c r="F520" s="65"/>
      <c r="G520" s="65"/>
      <c r="H520" s="65"/>
    </row>
    <row r="521" spans="1:8" ht="15">
      <c r="A521" s="108"/>
      <c r="B521" s="65"/>
      <c r="C521" s="65"/>
      <c r="D521" s="65"/>
      <c r="E521" s="65"/>
      <c r="F521" s="65"/>
      <c r="G521" s="65"/>
      <c r="H521" s="65"/>
    </row>
    <row r="522" spans="1:8" ht="15">
      <c r="A522" s="108"/>
      <c r="B522" s="65"/>
      <c r="C522" s="65"/>
      <c r="D522" s="65"/>
      <c r="E522" s="65"/>
      <c r="F522" s="65"/>
      <c r="G522" s="65"/>
      <c r="H522" s="65"/>
    </row>
    <row r="523" spans="1:8" ht="15">
      <c r="A523" s="108"/>
      <c r="B523" s="65"/>
      <c r="C523" s="65"/>
      <c r="D523" s="65"/>
      <c r="E523" s="65"/>
      <c r="F523" s="65"/>
      <c r="G523" s="65"/>
      <c r="H523" s="65"/>
    </row>
    <row r="524" spans="1:8" ht="15">
      <c r="A524" s="108"/>
      <c r="B524" s="65"/>
      <c r="C524" s="65"/>
      <c r="D524" s="65"/>
      <c r="E524" s="65"/>
      <c r="F524" s="65"/>
      <c r="G524" s="65"/>
      <c r="H524" s="65"/>
    </row>
    <row r="525" spans="1:8" ht="15">
      <c r="A525" s="108"/>
      <c r="B525" s="65"/>
      <c r="C525" s="65"/>
      <c r="D525" s="65"/>
      <c r="E525" s="65"/>
      <c r="F525" s="65"/>
      <c r="G525" s="65"/>
      <c r="H525" s="65"/>
    </row>
    <row r="526" spans="1:8" ht="15">
      <c r="A526" s="108"/>
      <c r="B526" s="65"/>
      <c r="C526" s="65"/>
      <c r="D526" s="65"/>
      <c r="E526" s="65"/>
      <c r="F526" s="65"/>
      <c r="G526" s="65"/>
      <c r="H526" s="65"/>
    </row>
    <row r="527" spans="1:8" ht="15">
      <c r="A527" s="108"/>
      <c r="B527" s="65"/>
      <c r="C527" s="65"/>
      <c r="D527" s="65"/>
      <c r="E527" s="65"/>
      <c r="F527" s="65"/>
      <c r="G527" s="65"/>
      <c r="H527" s="65"/>
    </row>
    <row r="528" spans="1:8" ht="15">
      <c r="A528" s="108"/>
      <c r="B528" s="65"/>
      <c r="C528" s="65"/>
      <c r="D528" s="65"/>
      <c r="E528" s="65"/>
      <c r="F528" s="65"/>
      <c r="G528" s="65"/>
      <c r="H528" s="65"/>
    </row>
    <row r="529" spans="1:8" ht="15">
      <c r="A529" s="108"/>
      <c r="B529" s="65"/>
      <c r="C529" s="65"/>
      <c r="D529" s="65"/>
      <c r="E529" s="65"/>
      <c r="F529" s="65"/>
      <c r="G529" s="65"/>
      <c r="H529" s="65"/>
    </row>
    <row r="530" spans="1:8" ht="15">
      <c r="A530" s="108"/>
      <c r="B530" s="65"/>
      <c r="C530" s="65"/>
      <c r="D530" s="65"/>
      <c r="E530" s="65"/>
      <c r="F530" s="65"/>
      <c r="G530" s="65"/>
      <c r="H530" s="65"/>
    </row>
    <row r="531" spans="1:8" ht="15">
      <c r="A531" s="108"/>
      <c r="B531" s="65"/>
      <c r="C531" s="65"/>
      <c r="D531" s="65"/>
      <c r="E531" s="65"/>
      <c r="F531" s="65"/>
      <c r="G531" s="65"/>
      <c r="H531" s="65"/>
    </row>
    <row r="532" spans="1:8" ht="15">
      <c r="A532" s="108"/>
      <c r="B532" s="65"/>
      <c r="C532" s="65"/>
      <c r="D532" s="65"/>
      <c r="E532" s="65"/>
      <c r="F532" s="65"/>
      <c r="G532" s="65"/>
      <c r="H532" s="65"/>
    </row>
    <row r="533" spans="1:8" ht="15">
      <c r="A533" s="108"/>
      <c r="B533" s="65"/>
      <c r="C533" s="65"/>
      <c r="D533" s="65"/>
      <c r="E533" s="65"/>
      <c r="F533" s="65"/>
      <c r="G533" s="65"/>
      <c r="H533" s="65"/>
    </row>
    <row r="534" spans="1:8" ht="15">
      <c r="A534" s="108"/>
      <c r="B534" s="65"/>
      <c r="C534" s="65"/>
      <c r="D534" s="65"/>
      <c r="E534" s="65"/>
      <c r="F534" s="65"/>
      <c r="G534" s="65"/>
      <c r="H534" s="65"/>
    </row>
    <row r="535" spans="1:8" ht="15">
      <c r="A535" s="108"/>
      <c r="B535" s="65"/>
      <c r="C535" s="65"/>
      <c r="D535" s="65"/>
      <c r="E535" s="65"/>
      <c r="F535" s="65"/>
      <c r="G535" s="65"/>
      <c r="H535" s="65"/>
    </row>
    <row r="536" spans="1:8" ht="15">
      <c r="A536" s="108"/>
      <c r="B536" s="65"/>
      <c r="C536" s="65"/>
      <c r="D536" s="65"/>
      <c r="E536" s="65"/>
      <c r="F536" s="65"/>
      <c r="G536" s="65"/>
      <c r="H536" s="65"/>
    </row>
    <row r="537" spans="1:8" ht="15">
      <c r="A537" s="108"/>
      <c r="B537" s="65"/>
      <c r="C537" s="65"/>
      <c r="D537" s="65"/>
      <c r="E537" s="65"/>
      <c r="F537" s="65"/>
      <c r="G537" s="65"/>
      <c r="H537" s="65"/>
    </row>
    <row r="538" spans="1:8" ht="15">
      <c r="A538" s="108"/>
      <c r="B538" s="65"/>
      <c r="C538" s="65"/>
      <c r="D538" s="65"/>
      <c r="E538" s="65"/>
      <c r="F538" s="65"/>
      <c r="G538" s="65"/>
      <c r="H538" s="65"/>
    </row>
    <row r="539" spans="1:8" ht="15">
      <c r="A539" s="108"/>
      <c r="B539" s="65"/>
      <c r="C539" s="65"/>
      <c r="D539" s="65"/>
      <c r="E539" s="65"/>
      <c r="F539" s="65"/>
      <c r="G539" s="65"/>
      <c r="H539" s="65"/>
    </row>
    <row r="540" spans="1:8" ht="15">
      <c r="A540" s="108"/>
      <c r="B540" s="65"/>
      <c r="C540" s="65"/>
      <c r="D540" s="65"/>
      <c r="E540" s="65"/>
      <c r="F540" s="65"/>
      <c r="G540" s="65"/>
      <c r="H540" s="65"/>
    </row>
    <row r="541" spans="1:8" ht="15">
      <c r="A541" s="108"/>
      <c r="B541" s="65"/>
      <c r="C541" s="65"/>
      <c r="D541" s="65"/>
      <c r="E541" s="65"/>
      <c r="F541" s="65"/>
      <c r="G541" s="65"/>
      <c r="H541" s="65"/>
    </row>
    <row r="542" spans="1:8" ht="15">
      <c r="A542" s="108"/>
      <c r="B542" s="65"/>
      <c r="C542" s="65"/>
      <c r="D542" s="65"/>
      <c r="E542" s="65"/>
      <c r="F542" s="65"/>
      <c r="G542" s="65"/>
      <c r="H542" s="65"/>
    </row>
    <row r="543" spans="1:8" ht="15">
      <c r="A543" s="108"/>
      <c r="B543" s="65"/>
      <c r="C543" s="65"/>
      <c r="D543" s="65"/>
      <c r="E543" s="65"/>
      <c r="F543" s="65"/>
      <c r="G543" s="65"/>
      <c r="H543" s="65"/>
    </row>
    <row r="544" spans="1:8" ht="15">
      <c r="A544" s="108"/>
      <c r="B544" s="65"/>
      <c r="C544" s="65"/>
      <c r="D544" s="65"/>
      <c r="E544" s="65"/>
      <c r="F544" s="65"/>
      <c r="G544" s="65"/>
      <c r="H544" s="65"/>
    </row>
    <row r="545" spans="1:8" ht="15">
      <c r="A545" s="108"/>
      <c r="B545" s="65"/>
      <c r="C545" s="65"/>
      <c r="D545" s="65"/>
      <c r="E545" s="65"/>
      <c r="F545" s="65"/>
      <c r="G545" s="65"/>
      <c r="H545" s="65"/>
    </row>
    <row r="546" spans="1:8" ht="15">
      <c r="A546" s="108"/>
      <c r="B546" s="65"/>
      <c r="C546" s="65"/>
      <c r="D546" s="65"/>
      <c r="E546" s="65"/>
      <c r="F546" s="65"/>
      <c r="G546" s="65"/>
      <c r="H546" s="65"/>
    </row>
    <row r="547" spans="1:8" ht="15">
      <c r="A547" s="108"/>
      <c r="B547" s="65"/>
      <c r="C547" s="65"/>
      <c r="D547" s="65"/>
      <c r="E547" s="65"/>
      <c r="F547" s="65"/>
      <c r="G547" s="65"/>
      <c r="H547" s="65"/>
    </row>
    <row r="548" spans="1:8" ht="15">
      <c r="A548" s="108"/>
      <c r="B548" s="65"/>
      <c r="C548" s="65"/>
      <c r="D548" s="65"/>
      <c r="E548" s="65"/>
      <c r="F548" s="65"/>
      <c r="G548" s="65"/>
      <c r="H548" s="65"/>
    </row>
    <row r="549" spans="1:8" ht="15">
      <c r="A549" s="108"/>
      <c r="B549" s="65"/>
      <c r="C549" s="65"/>
      <c r="D549" s="65"/>
      <c r="E549" s="65"/>
      <c r="F549" s="65"/>
      <c r="G549" s="65"/>
      <c r="H549" s="65"/>
    </row>
    <row r="550" spans="1:8" ht="15">
      <c r="A550" s="108"/>
      <c r="B550" s="65"/>
      <c r="C550" s="65"/>
      <c r="D550" s="65"/>
      <c r="E550" s="65"/>
      <c r="F550" s="65"/>
      <c r="G550" s="65"/>
      <c r="H550" s="65"/>
    </row>
    <row r="551" spans="1:8" ht="15">
      <c r="A551" s="108"/>
      <c r="B551" s="65"/>
      <c r="C551" s="65"/>
      <c r="D551" s="65"/>
      <c r="E551" s="65"/>
      <c r="F551" s="65"/>
      <c r="G551" s="65"/>
      <c r="H551" s="65"/>
    </row>
    <row r="552" spans="1:8" ht="15">
      <c r="A552" s="108"/>
      <c r="B552" s="65"/>
      <c r="C552" s="65"/>
      <c r="D552" s="65"/>
      <c r="E552" s="65"/>
      <c r="F552" s="65"/>
      <c r="G552" s="65"/>
      <c r="H552" s="65"/>
    </row>
    <row r="553" spans="1:8" ht="15">
      <c r="A553" s="108"/>
      <c r="B553" s="65"/>
      <c r="C553" s="65"/>
      <c r="D553" s="65"/>
      <c r="E553" s="65"/>
      <c r="F553" s="65"/>
      <c r="G553" s="65"/>
      <c r="H553" s="65"/>
    </row>
    <row r="554" spans="1:8" ht="15">
      <c r="A554" s="108"/>
      <c r="B554" s="65"/>
      <c r="C554" s="65"/>
      <c r="D554" s="65"/>
      <c r="E554" s="65"/>
      <c r="F554" s="65"/>
      <c r="G554" s="65"/>
      <c r="H554" s="65"/>
    </row>
    <row r="555" spans="1:8" ht="15">
      <c r="A555" s="108"/>
      <c r="B555" s="65"/>
      <c r="C555" s="65"/>
      <c r="D555" s="65"/>
      <c r="E555" s="65"/>
      <c r="F555" s="65"/>
      <c r="G555" s="65"/>
      <c r="H555" s="65"/>
    </row>
    <row r="556" spans="1:8" ht="15">
      <c r="A556" s="108"/>
      <c r="B556" s="65"/>
      <c r="C556" s="65"/>
      <c r="D556" s="65"/>
      <c r="E556" s="65"/>
      <c r="F556" s="65"/>
      <c r="G556" s="65"/>
      <c r="H556" s="65"/>
    </row>
    <row r="557" spans="1:8" ht="15">
      <c r="A557" s="108"/>
      <c r="B557" s="65"/>
      <c r="C557" s="65"/>
      <c r="D557" s="65"/>
      <c r="E557" s="65"/>
      <c r="F557" s="65"/>
      <c r="G557" s="65"/>
      <c r="H557" s="65"/>
    </row>
    <row r="558" spans="1:8" ht="15">
      <c r="A558" s="108"/>
      <c r="B558" s="65"/>
      <c r="C558" s="65"/>
      <c r="D558" s="65"/>
      <c r="E558" s="65"/>
      <c r="F558" s="65"/>
      <c r="G558" s="65"/>
      <c r="H558" s="65"/>
    </row>
    <row r="559" spans="1:8" ht="15">
      <c r="A559" s="108"/>
      <c r="B559" s="65"/>
      <c r="C559" s="65"/>
      <c r="D559" s="65"/>
      <c r="E559" s="65"/>
      <c r="F559" s="65"/>
      <c r="G559" s="65"/>
      <c r="H559" s="65"/>
    </row>
    <row r="560" spans="1:8" ht="15">
      <c r="A560" s="108"/>
      <c r="B560" s="65"/>
      <c r="C560" s="65"/>
      <c r="D560" s="65"/>
      <c r="E560" s="65"/>
      <c r="F560" s="65"/>
      <c r="G560" s="65"/>
      <c r="H560" s="65"/>
    </row>
    <row r="561" spans="1:8" ht="15">
      <c r="A561" s="108"/>
      <c r="B561" s="65"/>
      <c r="C561" s="65"/>
      <c r="D561" s="65"/>
      <c r="E561" s="65"/>
      <c r="F561" s="65"/>
      <c r="G561" s="65"/>
      <c r="H561" s="65"/>
    </row>
    <row r="562" spans="1:8" ht="15">
      <c r="A562" s="108"/>
      <c r="B562" s="65"/>
      <c r="C562" s="65"/>
      <c r="D562" s="65"/>
      <c r="E562" s="65"/>
      <c r="F562" s="65"/>
      <c r="G562" s="65"/>
      <c r="H562" s="65"/>
    </row>
    <row r="563" spans="1:8" ht="15">
      <c r="A563" s="108"/>
      <c r="B563" s="65"/>
      <c r="C563" s="65"/>
      <c r="D563" s="65"/>
      <c r="E563" s="65"/>
      <c r="F563" s="65"/>
      <c r="G563" s="65"/>
      <c r="H563" s="65"/>
    </row>
    <row r="564" spans="1:8" ht="15">
      <c r="A564" s="108"/>
      <c r="B564" s="65"/>
      <c r="C564" s="65"/>
      <c r="D564" s="65"/>
      <c r="E564" s="65"/>
      <c r="F564" s="65"/>
      <c r="G564" s="65"/>
      <c r="H564" s="65"/>
    </row>
    <row r="565" spans="1:8" ht="15">
      <c r="A565" s="108"/>
      <c r="B565" s="65"/>
      <c r="C565" s="65"/>
      <c r="D565" s="65"/>
      <c r="E565" s="65"/>
      <c r="F565" s="65"/>
      <c r="G565" s="65"/>
      <c r="H565" s="65"/>
    </row>
    <row r="566" spans="1:8" ht="15">
      <c r="A566" s="108"/>
      <c r="B566" s="65"/>
      <c r="C566" s="65"/>
      <c r="D566" s="65"/>
      <c r="E566" s="65"/>
      <c r="F566" s="65"/>
      <c r="G566" s="65"/>
      <c r="H566" s="65"/>
    </row>
    <row r="567" spans="1:8" ht="15">
      <c r="A567" s="108"/>
      <c r="B567" s="65"/>
      <c r="C567" s="65"/>
      <c r="D567" s="65"/>
      <c r="E567" s="65"/>
      <c r="F567" s="65"/>
      <c r="G567" s="65"/>
      <c r="H567" s="65"/>
    </row>
    <row r="568" spans="1:8" ht="15">
      <c r="A568" s="108"/>
      <c r="B568" s="65"/>
      <c r="C568" s="65"/>
      <c r="D568" s="65"/>
      <c r="E568" s="65"/>
      <c r="F568" s="65"/>
      <c r="G568" s="65"/>
      <c r="H568" s="65"/>
    </row>
    <row r="569" spans="1:8" ht="15">
      <c r="A569" s="108"/>
      <c r="B569" s="65"/>
      <c r="C569" s="65"/>
      <c r="D569" s="65"/>
      <c r="E569" s="65"/>
      <c r="F569" s="65"/>
      <c r="G569" s="65"/>
      <c r="H569" s="65"/>
    </row>
    <row r="570" spans="1:8" ht="15">
      <c r="A570" s="108"/>
      <c r="B570" s="65"/>
      <c r="C570" s="65"/>
      <c r="D570" s="65"/>
      <c r="E570" s="65"/>
      <c r="F570" s="65"/>
      <c r="G570" s="65"/>
      <c r="H570" s="65"/>
    </row>
    <row r="571" spans="1:8" ht="15">
      <c r="A571" s="108"/>
      <c r="B571" s="65"/>
      <c r="C571" s="65"/>
      <c r="D571" s="65"/>
      <c r="E571" s="65"/>
      <c r="F571" s="65"/>
      <c r="G571" s="65"/>
      <c r="H571" s="65"/>
    </row>
    <row r="572" spans="1:8" ht="15">
      <c r="A572" s="108"/>
      <c r="B572" s="65"/>
      <c r="C572" s="65"/>
      <c r="D572" s="65"/>
      <c r="E572" s="65"/>
      <c r="F572" s="65"/>
      <c r="G572" s="65"/>
      <c r="H572" s="65"/>
    </row>
    <row r="573" spans="1:8" ht="15">
      <c r="A573" s="108"/>
      <c r="B573" s="65"/>
      <c r="C573" s="65"/>
      <c r="D573" s="65"/>
      <c r="E573" s="65"/>
      <c r="F573" s="65"/>
      <c r="G573" s="65"/>
      <c r="H573" s="65"/>
    </row>
    <row r="574" spans="1:8" ht="15">
      <c r="A574" s="108"/>
      <c r="B574" s="65"/>
      <c r="C574" s="65"/>
      <c r="D574" s="65"/>
      <c r="E574" s="65"/>
      <c r="F574" s="65"/>
      <c r="G574" s="65"/>
      <c r="H574" s="65"/>
    </row>
    <row r="575" spans="1:8" ht="15">
      <c r="A575" s="108"/>
      <c r="B575" s="65"/>
      <c r="C575" s="65"/>
      <c r="D575" s="65"/>
      <c r="E575" s="65"/>
      <c r="F575" s="65"/>
      <c r="G575" s="65"/>
      <c r="H575" s="65"/>
    </row>
    <row r="576" spans="1:8" ht="15">
      <c r="A576" s="108"/>
      <c r="B576" s="65"/>
      <c r="C576" s="65"/>
      <c r="D576" s="65"/>
      <c r="E576" s="65"/>
      <c r="F576" s="65"/>
      <c r="G576" s="65"/>
      <c r="H576" s="65"/>
    </row>
    <row r="577" spans="1:8" ht="15">
      <c r="A577" s="108"/>
      <c r="B577" s="65"/>
      <c r="C577" s="65"/>
      <c r="D577" s="65"/>
      <c r="E577" s="65"/>
      <c r="F577" s="65"/>
      <c r="G577" s="65"/>
      <c r="H577" s="65"/>
    </row>
    <row r="578" spans="1:8" ht="15">
      <c r="A578" s="108"/>
      <c r="B578" s="65"/>
      <c r="C578" s="65"/>
      <c r="D578" s="65"/>
      <c r="E578" s="65"/>
      <c r="F578" s="65"/>
      <c r="G578" s="65"/>
      <c r="H578" s="65"/>
    </row>
    <row r="579" spans="1:8" ht="15">
      <c r="A579" s="108"/>
      <c r="B579" s="65"/>
      <c r="C579" s="65"/>
      <c r="D579" s="65"/>
      <c r="E579" s="65"/>
      <c r="F579" s="65"/>
      <c r="G579" s="65"/>
      <c r="H579" s="65"/>
    </row>
    <row r="580" spans="1:8" ht="15">
      <c r="A580" s="108"/>
      <c r="B580" s="65"/>
      <c r="C580" s="65"/>
      <c r="D580" s="65"/>
      <c r="E580" s="65"/>
      <c r="F580" s="65"/>
      <c r="G580" s="65"/>
      <c r="H580" s="65"/>
    </row>
    <row r="581" spans="1:8" ht="15">
      <c r="A581" s="108"/>
      <c r="B581" s="65"/>
      <c r="C581" s="65"/>
      <c r="D581" s="65"/>
      <c r="E581" s="65"/>
      <c r="F581" s="65"/>
      <c r="G581" s="65"/>
      <c r="H581" s="65"/>
    </row>
    <row r="582" spans="1:8" ht="15">
      <c r="A582" s="108"/>
      <c r="B582" s="65"/>
      <c r="C582" s="65"/>
      <c r="D582" s="65"/>
      <c r="E582" s="65"/>
      <c r="F582" s="65"/>
      <c r="G582" s="65"/>
      <c r="H582" s="65"/>
    </row>
    <row r="583" spans="1:8" ht="15">
      <c r="A583" s="108"/>
      <c r="B583" s="65"/>
      <c r="C583" s="65"/>
      <c r="D583" s="65"/>
      <c r="E583" s="65"/>
      <c r="F583" s="65"/>
      <c r="G583" s="65"/>
      <c r="H583" s="65"/>
    </row>
    <row r="584" spans="1:8" ht="15">
      <c r="A584" s="108"/>
      <c r="B584" s="65"/>
      <c r="C584" s="65"/>
      <c r="D584" s="65"/>
      <c r="E584" s="65"/>
      <c r="F584" s="65"/>
      <c r="G584" s="65"/>
      <c r="H584" s="65"/>
    </row>
    <row r="585" spans="1:8" ht="15">
      <c r="A585" s="108"/>
      <c r="B585" s="65"/>
      <c r="C585" s="65"/>
      <c r="D585" s="65"/>
      <c r="E585" s="65"/>
      <c r="F585" s="65"/>
      <c r="G585" s="65"/>
      <c r="H585" s="65"/>
    </row>
    <row r="586" spans="1:8" ht="15">
      <c r="A586" s="108"/>
      <c r="B586" s="65"/>
      <c r="C586" s="65"/>
      <c r="D586" s="65"/>
      <c r="E586" s="65"/>
      <c r="F586" s="65"/>
      <c r="G586" s="65"/>
      <c r="H586" s="65"/>
    </row>
    <row r="587" spans="1:8" ht="15">
      <c r="A587" s="108"/>
      <c r="B587" s="65"/>
      <c r="C587" s="65"/>
      <c r="D587" s="65"/>
      <c r="E587" s="65"/>
      <c r="F587" s="65"/>
      <c r="G587" s="65"/>
      <c r="H587" s="65"/>
    </row>
    <row r="588" spans="1:8" ht="15">
      <c r="A588" s="108"/>
      <c r="B588" s="65"/>
      <c r="C588" s="65"/>
      <c r="D588" s="65"/>
      <c r="E588" s="65"/>
      <c r="F588" s="65"/>
      <c r="G588" s="65"/>
      <c r="H588" s="65"/>
    </row>
    <row r="589" spans="1:8" ht="15">
      <c r="A589" s="108"/>
      <c r="B589" s="65"/>
      <c r="C589" s="65"/>
      <c r="D589" s="65"/>
      <c r="E589" s="65"/>
      <c r="F589" s="65"/>
      <c r="G589" s="65"/>
      <c r="H589" s="65"/>
    </row>
    <row r="590" spans="1:8" ht="15">
      <c r="A590" s="108"/>
      <c r="B590" s="65"/>
      <c r="C590" s="65"/>
      <c r="D590" s="65"/>
      <c r="E590" s="65"/>
      <c r="F590" s="65"/>
      <c r="G590" s="65"/>
      <c r="H590" s="65"/>
    </row>
    <row r="591" spans="1:8" ht="15">
      <c r="A591" s="108"/>
      <c r="B591" s="65"/>
      <c r="C591" s="65"/>
      <c r="D591" s="65"/>
      <c r="E591" s="65"/>
      <c r="F591" s="65"/>
      <c r="G591" s="65"/>
      <c r="H591" s="65"/>
    </row>
    <row r="592" spans="1:8" ht="15">
      <c r="A592" s="108"/>
      <c r="B592" s="65"/>
      <c r="C592" s="65"/>
      <c r="D592" s="65"/>
      <c r="E592" s="65"/>
      <c r="F592" s="65"/>
      <c r="G592" s="65"/>
      <c r="H592" s="65"/>
    </row>
    <row r="593" spans="1:8" ht="15">
      <c r="A593" s="108"/>
      <c r="B593" s="65"/>
      <c r="C593" s="65"/>
      <c r="D593" s="65"/>
      <c r="E593" s="65"/>
      <c r="F593" s="65"/>
      <c r="G593" s="65"/>
      <c r="H593" s="65"/>
    </row>
    <row r="594" spans="1:8" ht="15">
      <c r="A594" s="108"/>
      <c r="B594" s="65"/>
      <c r="C594" s="65"/>
      <c r="D594" s="65"/>
      <c r="E594" s="65"/>
      <c r="F594" s="65"/>
      <c r="G594" s="65"/>
      <c r="H594" s="65"/>
    </row>
    <row r="595" spans="1:8" ht="15">
      <c r="A595" s="108"/>
      <c r="B595" s="65"/>
      <c r="C595" s="65"/>
      <c r="D595" s="65"/>
      <c r="E595" s="65"/>
      <c r="F595" s="65"/>
      <c r="G595" s="65"/>
      <c r="H595" s="65"/>
    </row>
    <row r="596" spans="1:8" ht="15">
      <c r="A596" s="108"/>
      <c r="B596" s="65"/>
      <c r="C596" s="65"/>
      <c r="D596" s="65"/>
      <c r="E596" s="65"/>
      <c r="F596" s="65"/>
      <c r="G596" s="65"/>
      <c r="H596" s="65"/>
    </row>
    <row r="597" spans="1:8" ht="15">
      <c r="A597" s="108"/>
      <c r="B597" s="65"/>
      <c r="C597" s="65"/>
      <c r="D597" s="65"/>
      <c r="E597" s="65"/>
      <c r="F597" s="65"/>
      <c r="G597" s="65"/>
      <c r="H597" s="65"/>
    </row>
    <row r="598" spans="1:8" ht="15">
      <c r="A598" s="108"/>
      <c r="B598" s="65"/>
      <c r="C598" s="65"/>
      <c r="D598" s="65"/>
      <c r="E598" s="65"/>
      <c r="F598" s="65"/>
      <c r="G598" s="65"/>
      <c r="H598" s="65"/>
    </row>
    <row r="599" spans="1:8" ht="15">
      <c r="A599" s="108"/>
      <c r="B599" s="65"/>
      <c r="C599" s="65"/>
      <c r="D599" s="65"/>
      <c r="E599" s="65"/>
      <c r="F599" s="65"/>
      <c r="G599" s="65"/>
      <c r="H599" s="65"/>
    </row>
    <row r="600" spans="1:8" ht="15">
      <c r="A600" s="108"/>
      <c r="B600" s="65"/>
      <c r="C600" s="65"/>
      <c r="D600" s="65"/>
      <c r="E600" s="65"/>
      <c r="F600" s="65"/>
      <c r="G600" s="65"/>
      <c r="H600" s="65"/>
    </row>
    <row r="601" spans="1:8" ht="15">
      <c r="A601" s="108"/>
      <c r="B601" s="65"/>
      <c r="C601" s="65"/>
      <c r="D601" s="65"/>
      <c r="E601" s="65"/>
      <c r="F601" s="65"/>
      <c r="G601" s="65"/>
      <c r="H601" s="65"/>
    </row>
    <row r="602" spans="1:8" ht="15">
      <c r="A602" s="108"/>
      <c r="B602" s="65"/>
      <c r="C602" s="65"/>
      <c r="D602" s="65"/>
      <c r="E602" s="65"/>
      <c r="F602" s="65"/>
      <c r="G602" s="65"/>
      <c r="H602" s="65"/>
    </row>
    <row r="603" spans="1:8" ht="15">
      <c r="A603" s="108"/>
      <c r="B603" s="65"/>
      <c r="C603" s="65"/>
      <c r="D603" s="65"/>
      <c r="E603" s="65"/>
      <c r="F603" s="65"/>
      <c r="G603" s="65"/>
      <c r="H603" s="65"/>
    </row>
    <row r="604" spans="1:8" ht="15">
      <c r="A604" s="108"/>
      <c r="B604" s="65"/>
      <c r="C604" s="65"/>
      <c r="D604" s="65"/>
      <c r="E604" s="65"/>
      <c r="F604" s="65"/>
      <c r="G604" s="65"/>
      <c r="H604" s="65"/>
    </row>
    <row r="605" spans="1:8" ht="15">
      <c r="A605" s="108"/>
      <c r="B605" s="65"/>
      <c r="C605" s="65"/>
      <c r="D605" s="65"/>
      <c r="E605" s="65"/>
      <c r="F605" s="65"/>
      <c r="G605" s="65"/>
      <c r="H605" s="65"/>
    </row>
    <row r="606" spans="1:8" ht="15">
      <c r="A606" s="108"/>
      <c r="B606" s="65"/>
      <c r="C606" s="65"/>
      <c r="D606" s="65"/>
      <c r="E606" s="65"/>
      <c r="F606" s="65"/>
      <c r="G606" s="65"/>
      <c r="H606" s="65"/>
    </row>
    <row r="607" spans="1:8" ht="15">
      <c r="A607" s="108"/>
      <c r="B607" s="65"/>
      <c r="C607" s="65"/>
      <c r="D607" s="65"/>
      <c r="E607" s="65"/>
      <c r="F607" s="65"/>
      <c r="G607" s="65"/>
      <c r="H607" s="65"/>
    </row>
    <row r="608" spans="1:8" ht="15">
      <c r="A608" s="108"/>
      <c r="B608" s="65"/>
      <c r="C608" s="65"/>
      <c r="D608" s="65"/>
      <c r="E608" s="65"/>
      <c r="F608" s="65"/>
      <c r="G608" s="65"/>
      <c r="H608" s="65"/>
    </row>
    <row r="609" spans="1:8" ht="15">
      <c r="A609" s="108"/>
      <c r="B609" s="65"/>
      <c r="C609" s="65"/>
      <c r="D609" s="65"/>
      <c r="E609" s="65"/>
      <c r="F609" s="65"/>
      <c r="G609" s="65"/>
      <c r="H609" s="65"/>
    </row>
    <row r="610" spans="1:8" ht="15">
      <c r="A610" s="108"/>
      <c r="B610" s="65"/>
      <c r="C610" s="65"/>
      <c r="D610" s="65"/>
      <c r="E610" s="65"/>
      <c r="F610" s="65"/>
      <c r="G610" s="65"/>
      <c r="H610" s="65"/>
    </row>
    <row r="611" spans="1:8" ht="15">
      <c r="A611" s="108"/>
      <c r="B611" s="65"/>
      <c r="C611" s="65"/>
      <c r="D611" s="65"/>
      <c r="E611" s="65"/>
      <c r="F611" s="65"/>
      <c r="G611" s="65"/>
      <c r="H611" s="65"/>
    </row>
    <row r="612" spans="1:8" ht="15">
      <c r="A612" s="108"/>
      <c r="B612" s="65"/>
      <c r="C612" s="65"/>
      <c r="D612" s="65"/>
      <c r="E612" s="65"/>
      <c r="F612" s="65"/>
      <c r="G612" s="65"/>
      <c r="H612" s="65"/>
    </row>
    <row r="613" spans="1:8" ht="15">
      <c r="A613" s="108"/>
      <c r="B613" s="65"/>
      <c r="C613" s="65"/>
      <c r="D613" s="65"/>
      <c r="E613" s="65"/>
      <c r="F613" s="65"/>
      <c r="G613" s="65"/>
      <c r="H613" s="65"/>
    </row>
    <row r="614" spans="1:8" ht="15">
      <c r="A614" s="108"/>
      <c r="B614" s="65"/>
      <c r="C614" s="65"/>
      <c r="D614" s="65"/>
      <c r="E614" s="65"/>
      <c r="F614" s="65"/>
      <c r="G614" s="65"/>
      <c r="H614" s="65"/>
    </row>
    <row r="615" spans="1:8" ht="15">
      <c r="A615" s="108"/>
      <c r="B615" s="65"/>
      <c r="C615" s="65"/>
      <c r="D615" s="65"/>
      <c r="E615" s="65"/>
      <c r="F615" s="65"/>
      <c r="G615" s="65"/>
      <c r="H615" s="65"/>
    </row>
    <row r="616" spans="1:8" ht="15">
      <c r="A616" s="108"/>
      <c r="B616" s="65"/>
      <c r="C616" s="65"/>
      <c r="D616" s="65"/>
      <c r="E616" s="65"/>
      <c r="F616" s="65"/>
      <c r="G616" s="65"/>
      <c r="H616" s="65"/>
    </row>
    <row r="617" spans="1:8" ht="15">
      <c r="A617" s="108"/>
      <c r="B617" s="65"/>
      <c r="C617" s="65"/>
      <c r="D617" s="65"/>
      <c r="E617" s="65"/>
      <c r="F617" s="65"/>
      <c r="G617" s="65"/>
      <c r="H617" s="65"/>
    </row>
    <row r="618" spans="1:8" ht="15">
      <c r="A618" s="108"/>
      <c r="B618" s="65"/>
      <c r="C618" s="65"/>
      <c r="D618" s="65"/>
      <c r="E618" s="65"/>
      <c r="F618" s="65"/>
      <c r="G618" s="65"/>
      <c r="H618" s="65"/>
    </row>
    <row r="619" spans="1:8" ht="15">
      <c r="A619" s="108"/>
      <c r="B619" s="65"/>
      <c r="C619" s="65"/>
      <c r="D619" s="65"/>
      <c r="E619" s="65"/>
      <c r="F619" s="65"/>
      <c r="G619" s="65"/>
      <c r="H619" s="65"/>
    </row>
    <row r="620" spans="1:8" ht="15">
      <c r="A620" s="108"/>
      <c r="B620" s="65"/>
      <c r="C620" s="65"/>
      <c r="D620" s="65"/>
      <c r="E620" s="65"/>
      <c r="F620" s="65"/>
      <c r="G620" s="65"/>
      <c r="H620" s="65"/>
    </row>
    <row r="621" spans="1:8" ht="15">
      <c r="A621" s="108"/>
      <c r="B621" s="65"/>
      <c r="C621" s="65"/>
      <c r="D621" s="65"/>
      <c r="E621" s="65"/>
      <c r="F621" s="65"/>
      <c r="G621" s="65"/>
      <c r="H621" s="65"/>
    </row>
    <row r="622" spans="1:8" ht="15">
      <c r="A622" s="108"/>
      <c r="B622" s="65"/>
      <c r="C622" s="65"/>
      <c r="D622" s="65"/>
      <c r="E622" s="65"/>
      <c r="F622" s="65"/>
      <c r="G622" s="65"/>
      <c r="H622" s="65"/>
    </row>
    <row r="623" spans="1:8" ht="15">
      <c r="A623" s="108"/>
      <c r="B623" s="65"/>
      <c r="C623" s="65"/>
      <c r="D623" s="65"/>
      <c r="E623" s="65"/>
      <c r="F623" s="65"/>
      <c r="G623" s="65"/>
      <c r="H623" s="65"/>
    </row>
    <row r="624" spans="1:8" ht="15">
      <c r="A624" s="108"/>
      <c r="B624" s="65"/>
      <c r="C624" s="65"/>
      <c r="D624" s="65"/>
      <c r="E624" s="65"/>
      <c r="F624" s="65"/>
      <c r="G624" s="65"/>
      <c r="H624" s="65"/>
    </row>
    <row r="625" spans="1:8" ht="15">
      <c r="A625" s="108"/>
      <c r="B625" s="65"/>
      <c r="C625" s="65"/>
      <c r="D625" s="65"/>
      <c r="E625" s="65"/>
      <c r="F625" s="65"/>
      <c r="G625" s="65"/>
      <c r="H625" s="65"/>
    </row>
    <row r="626" spans="1:8" ht="15">
      <c r="A626" s="108"/>
      <c r="B626" s="65"/>
      <c r="C626" s="65"/>
      <c r="D626" s="65"/>
      <c r="E626" s="65"/>
      <c r="F626" s="65"/>
      <c r="G626" s="65"/>
      <c r="H626" s="65"/>
    </row>
    <row r="627" spans="1:8" ht="15">
      <c r="A627" s="108"/>
      <c r="B627" s="65"/>
      <c r="C627" s="65"/>
      <c r="D627" s="65"/>
      <c r="E627" s="65"/>
      <c r="F627" s="65"/>
      <c r="G627" s="65"/>
      <c r="H627" s="65"/>
    </row>
    <row r="628" spans="1:8" ht="15">
      <c r="A628" s="108"/>
      <c r="B628" s="65"/>
      <c r="C628" s="65"/>
      <c r="D628" s="65"/>
      <c r="E628" s="65"/>
      <c r="F628" s="65"/>
      <c r="G628" s="65"/>
      <c r="H628" s="65"/>
    </row>
    <row r="629" spans="1:8" ht="15">
      <c r="A629" s="108"/>
      <c r="B629" s="65"/>
      <c r="C629" s="65"/>
      <c r="D629" s="65"/>
      <c r="E629" s="65"/>
      <c r="F629" s="65"/>
      <c r="G629" s="65"/>
      <c r="H629" s="65"/>
    </row>
    <row r="630" spans="1:8" ht="15">
      <c r="A630" s="108"/>
      <c r="B630" s="65"/>
      <c r="C630" s="65"/>
      <c r="D630" s="65"/>
      <c r="E630" s="65"/>
      <c r="F630" s="65"/>
      <c r="G630" s="65"/>
      <c r="H630" s="65"/>
    </row>
    <row r="631" spans="1:8" ht="15">
      <c r="A631" s="108"/>
      <c r="B631" s="65"/>
      <c r="C631" s="65"/>
      <c r="D631" s="65"/>
      <c r="E631" s="65"/>
      <c r="F631" s="65"/>
      <c r="G631" s="65"/>
      <c r="H631" s="65"/>
    </row>
    <row r="632" spans="1:8" ht="15">
      <c r="A632" s="108"/>
      <c r="B632" s="65"/>
      <c r="C632" s="65"/>
      <c r="D632" s="65"/>
      <c r="E632" s="65"/>
      <c r="F632" s="65"/>
      <c r="G632" s="65"/>
      <c r="H632" s="65"/>
    </row>
    <row r="633" spans="1:8" ht="15">
      <c r="A633" s="108"/>
      <c r="B633" s="65"/>
      <c r="C633" s="65"/>
      <c r="D633" s="65"/>
      <c r="E633" s="65"/>
      <c r="F633" s="65"/>
      <c r="G633" s="65"/>
      <c r="H633" s="65"/>
    </row>
    <row r="634" spans="1:8" ht="15">
      <c r="A634" s="108"/>
      <c r="B634" s="65"/>
      <c r="C634" s="65"/>
      <c r="D634" s="65"/>
      <c r="E634" s="65"/>
      <c r="F634" s="65"/>
      <c r="G634" s="65"/>
      <c r="H634" s="65"/>
    </row>
    <row r="635" spans="1:8" ht="15">
      <c r="A635" s="108"/>
      <c r="B635" s="65"/>
      <c r="C635" s="65"/>
      <c r="D635" s="65"/>
      <c r="E635" s="65"/>
      <c r="F635" s="65"/>
      <c r="G635" s="65"/>
      <c r="H635" s="65"/>
    </row>
    <row r="636" spans="1:8" ht="15">
      <c r="A636" s="108"/>
      <c r="B636" s="65"/>
      <c r="C636" s="65"/>
      <c r="D636" s="65"/>
      <c r="E636" s="65"/>
      <c r="F636" s="65"/>
      <c r="G636" s="65"/>
      <c r="H636" s="65"/>
    </row>
    <row r="637" spans="1:8" ht="15">
      <c r="A637" s="108"/>
      <c r="B637" s="65"/>
      <c r="C637" s="65"/>
      <c r="D637" s="65"/>
      <c r="E637" s="65"/>
      <c r="F637" s="65"/>
      <c r="G637" s="65"/>
      <c r="H637" s="65"/>
    </row>
    <row r="638" spans="1:8" ht="15">
      <c r="A638" s="108"/>
      <c r="B638" s="65"/>
      <c r="C638" s="65"/>
      <c r="D638" s="65"/>
      <c r="E638" s="65"/>
      <c r="F638" s="65"/>
      <c r="G638" s="65"/>
      <c r="H638" s="65"/>
    </row>
    <row r="639" spans="1:8" ht="15">
      <c r="A639" s="108"/>
      <c r="B639" s="65"/>
      <c r="C639" s="65"/>
      <c r="D639" s="65"/>
      <c r="E639" s="65"/>
      <c r="F639" s="65"/>
      <c r="G639" s="65"/>
      <c r="H639" s="65"/>
    </row>
    <row r="640" spans="1:8" ht="15">
      <c r="A640" s="108"/>
      <c r="B640" s="65"/>
      <c r="C640" s="65"/>
      <c r="D640" s="65"/>
      <c r="E640" s="65"/>
      <c r="F640" s="65"/>
      <c r="G640" s="65"/>
      <c r="H640" s="65"/>
    </row>
    <row r="641" spans="1:8" ht="15">
      <c r="A641" s="108"/>
      <c r="B641" s="65"/>
      <c r="C641" s="65"/>
      <c r="D641" s="65"/>
      <c r="E641" s="65"/>
      <c r="F641" s="65"/>
      <c r="G641" s="65"/>
      <c r="H641" s="65"/>
    </row>
    <row r="642" spans="1:8" ht="15">
      <c r="A642" s="108"/>
      <c r="B642" s="65"/>
      <c r="C642" s="65"/>
      <c r="D642" s="65"/>
      <c r="E642" s="65"/>
      <c r="F642" s="65"/>
      <c r="G642" s="65"/>
      <c r="H642" s="65"/>
    </row>
    <row r="643" spans="1:8" ht="15">
      <c r="A643" s="108"/>
      <c r="B643" s="65"/>
      <c r="C643" s="65"/>
      <c r="D643" s="65"/>
      <c r="E643" s="65"/>
      <c r="F643" s="65"/>
      <c r="G643" s="65"/>
      <c r="H643" s="65"/>
    </row>
    <row r="644" spans="1:8" ht="15">
      <c r="A644" s="108"/>
      <c r="B644" s="65"/>
      <c r="C644" s="65"/>
      <c r="D644" s="65"/>
      <c r="E644" s="65"/>
      <c r="F644" s="65"/>
      <c r="G644" s="65"/>
      <c r="H644" s="65"/>
    </row>
    <row r="645" spans="1:8" ht="15">
      <c r="A645" s="108"/>
      <c r="B645" s="65"/>
      <c r="C645" s="65"/>
      <c r="D645" s="65"/>
      <c r="E645" s="65"/>
      <c r="F645" s="65"/>
      <c r="G645" s="65"/>
      <c r="H645" s="65"/>
    </row>
    <row r="646" spans="1:8" ht="15">
      <c r="A646" s="108"/>
      <c r="B646" s="65"/>
      <c r="C646" s="65"/>
      <c r="D646" s="65"/>
      <c r="E646" s="65"/>
      <c r="F646" s="65"/>
      <c r="G646" s="65"/>
      <c r="H646" s="65"/>
    </row>
    <row r="647" spans="1:8" ht="15">
      <c r="A647" s="108"/>
      <c r="B647" s="65"/>
      <c r="C647" s="65"/>
      <c r="D647" s="65"/>
      <c r="E647" s="65"/>
      <c r="F647" s="65"/>
      <c r="G647" s="65"/>
      <c r="H647" s="65"/>
    </row>
    <row r="648" spans="1:8" ht="15">
      <c r="A648" s="108"/>
      <c r="B648" s="65"/>
      <c r="C648" s="65"/>
      <c r="D648" s="65"/>
      <c r="E648" s="65"/>
      <c r="F648" s="65"/>
      <c r="G648" s="65"/>
      <c r="H648" s="65"/>
    </row>
    <row r="649" spans="1:8" ht="15">
      <c r="A649" s="108"/>
      <c r="B649" s="65"/>
      <c r="C649" s="65"/>
      <c r="D649" s="65"/>
      <c r="E649" s="65"/>
      <c r="F649" s="65"/>
      <c r="G649" s="65"/>
      <c r="H649" s="65"/>
    </row>
    <row r="650" spans="1:8" ht="15">
      <c r="A650" s="108"/>
      <c r="B650" s="65"/>
      <c r="C650" s="65"/>
      <c r="D650" s="65"/>
      <c r="E650" s="65"/>
      <c r="F650" s="65"/>
      <c r="G650" s="65"/>
      <c r="H650" s="65"/>
    </row>
    <row r="651" spans="1:8" ht="15">
      <c r="A651" s="108"/>
      <c r="B651" s="65"/>
      <c r="C651" s="65"/>
      <c r="D651" s="65"/>
      <c r="E651" s="65"/>
      <c r="F651" s="65"/>
      <c r="G651" s="65"/>
      <c r="H651" s="65"/>
    </row>
    <row r="652" spans="1:8" ht="15">
      <c r="A652" s="108"/>
      <c r="B652" s="65"/>
      <c r="C652" s="65"/>
      <c r="D652" s="65"/>
      <c r="E652" s="65"/>
      <c r="F652" s="65"/>
      <c r="G652" s="65"/>
      <c r="H652" s="65"/>
    </row>
    <row r="653" spans="1:8" ht="15">
      <c r="A653" s="108"/>
      <c r="B653" s="65"/>
      <c r="C653" s="65"/>
      <c r="D653" s="65"/>
      <c r="E653" s="65"/>
      <c r="F653" s="65"/>
      <c r="G653" s="65"/>
      <c r="H653" s="65"/>
    </row>
    <row r="654" spans="1:8" ht="15">
      <c r="A654" s="108"/>
      <c r="B654" s="65"/>
      <c r="C654" s="65"/>
      <c r="D654" s="65"/>
      <c r="E654" s="65"/>
      <c r="F654" s="65"/>
      <c r="G654" s="65"/>
      <c r="H654" s="65"/>
    </row>
    <row r="655" spans="1:8" ht="15">
      <c r="A655" s="108"/>
      <c r="B655" s="65"/>
      <c r="C655" s="65"/>
      <c r="D655" s="65"/>
      <c r="E655" s="65"/>
      <c r="F655" s="65"/>
      <c r="G655" s="65"/>
      <c r="H655" s="65"/>
    </row>
    <row r="656" spans="1:8" ht="15">
      <c r="A656" s="108"/>
      <c r="B656" s="65"/>
      <c r="C656" s="65"/>
      <c r="D656" s="65"/>
      <c r="E656" s="65"/>
      <c r="F656" s="65"/>
      <c r="G656" s="65"/>
      <c r="H656" s="65"/>
    </row>
    <row r="657" spans="1:8" ht="15">
      <c r="A657" s="108"/>
      <c r="B657" s="65"/>
      <c r="C657" s="65"/>
      <c r="D657" s="65"/>
      <c r="E657" s="65"/>
      <c r="F657" s="65"/>
      <c r="G657" s="65"/>
      <c r="H657" s="65"/>
    </row>
    <row r="658" spans="1:8" ht="15">
      <c r="A658" s="108"/>
      <c r="B658" s="65"/>
      <c r="C658" s="65"/>
      <c r="D658" s="65"/>
      <c r="E658" s="65"/>
      <c r="F658" s="65"/>
      <c r="G658" s="65"/>
      <c r="H658" s="65"/>
    </row>
    <row r="659" spans="1:8" ht="15">
      <c r="A659" s="108"/>
      <c r="B659" s="65"/>
      <c r="C659" s="65"/>
      <c r="D659" s="65"/>
      <c r="E659" s="65"/>
      <c r="F659" s="65"/>
      <c r="G659" s="65"/>
      <c r="H659" s="65"/>
    </row>
    <row r="660" spans="1:8" ht="15">
      <c r="A660" s="108"/>
      <c r="B660" s="65"/>
      <c r="C660" s="65"/>
      <c r="D660" s="65"/>
      <c r="E660" s="65"/>
      <c r="F660" s="65"/>
      <c r="G660" s="65"/>
      <c r="H660" s="65"/>
    </row>
    <row r="661" spans="1:8" ht="15">
      <c r="A661" s="108"/>
      <c r="B661" s="65"/>
      <c r="C661" s="65"/>
      <c r="D661" s="65"/>
      <c r="E661" s="65"/>
      <c r="F661" s="65"/>
      <c r="G661" s="65"/>
      <c r="H661" s="65"/>
    </row>
    <row r="662" spans="1:8" ht="15">
      <c r="A662" s="108"/>
      <c r="B662" s="65"/>
      <c r="C662" s="65"/>
      <c r="D662" s="65"/>
      <c r="E662" s="65"/>
      <c r="F662" s="65"/>
      <c r="G662" s="65"/>
      <c r="H662" s="65"/>
    </row>
    <row r="663" spans="1:8" ht="15">
      <c r="A663" s="108"/>
      <c r="B663" s="65"/>
      <c r="C663" s="65"/>
      <c r="D663" s="65"/>
      <c r="E663" s="65"/>
      <c r="F663" s="65"/>
      <c r="G663" s="65"/>
      <c r="H663" s="65"/>
    </row>
    <row r="664" spans="1:8" ht="15">
      <c r="A664" s="108"/>
      <c r="B664" s="65"/>
      <c r="C664" s="65"/>
      <c r="D664" s="65"/>
      <c r="E664" s="65"/>
      <c r="F664" s="65"/>
      <c r="G664" s="65"/>
      <c r="H664" s="65"/>
    </row>
    <row r="665" spans="1:8" ht="15">
      <c r="A665" s="108"/>
      <c r="B665" s="65"/>
      <c r="C665" s="65"/>
      <c r="D665" s="65"/>
      <c r="E665" s="65"/>
      <c r="F665" s="65"/>
      <c r="G665" s="65"/>
      <c r="H665" s="65"/>
    </row>
    <row r="666" spans="1:8" ht="15">
      <c r="A666" s="108"/>
      <c r="B666" s="65"/>
      <c r="C666" s="65"/>
      <c r="D666" s="65"/>
      <c r="E666" s="65"/>
      <c r="F666" s="65"/>
      <c r="G666" s="65"/>
      <c r="H666" s="65"/>
    </row>
    <row r="667" spans="1:8" ht="15">
      <c r="A667" s="108"/>
      <c r="B667" s="65"/>
      <c r="C667" s="65"/>
      <c r="D667" s="65"/>
      <c r="E667" s="65"/>
      <c r="F667" s="65"/>
      <c r="G667" s="65"/>
      <c r="H667" s="65"/>
    </row>
    <row r="668" spans="1:8" ht="15">
      <c r="A668" s="108"/>
      <c r="B668" s="65"/>
      <c r="C668" s="65"/>
      <c r="D668" s="65"/>
      <c r="E668" s="65"/>
      <c r="F668" s="65"/>
      <c r="G668" s="65"/>
      <c r="H668" s="65"/>
    </row>
    <row r="669" spans="1:8" ht="15">
      <c r="A669" s="108"/>
      <c r="B669" s="65"/>
      <c r="C669" s="65"/>
      <c r="D669" s="65"/>
      <c r="E669" s="65"/>
      <c r="F669" s="65"/>
      <c r="G669" s="65"/>
      <c r="H669" s="65"/>
    </row>
    <row r="670" spans="1:8" ht="15">
      <c r="A670" s="108"/>
      <c r="B670" s="65"/>
      <c r="C670" s="65"/>
      <c r="D670" s="65"/>
      <c r="E670" s="65"/>
      <c r="F670" s="65"/>
      <c r="G670" s="65"/>
      <c r="H670" s="65"/>
    </row>
    <row r="671" spans="1:8" ht="15">
      <c r="A671" s="108"/>
      <c r="B671" s="65"/>
      <c r="C671" s="65"/>
      <c r="D671" s="65"/>
      <c r="E671" s="65"/>
      <c r="F671" s="65"/>
      <c r="G671" s="65"/>
      <c r="H671" s="65"/>
    </row>
    <row r="672" spans="1:8" ht="15">
      <c r="A672" s="108"/>
      <c r="B672" s="65"/>
      <c r="C672" s="65"/>
      <c r="D672" s="65"/>
      <c r="E672" s="65"/>
      <c r="F672" s="65"/>
      <c r="G672" s="65"/>
      <c r="H672" s="65"/>
    </row>
    <row r="673" spans="1:8" ht="15">
      <c r="A673" s="108"/>
      <c r="B673" s="65"/>
      <c r="C673" s="65"/>
      <c r="D673" s="65"/>
      <c r="E673" s="65"/>
      <c r="F673" s="65"/>
      <c r="G673" s="65"/>
      <c r="H673" s="65"/>
    </row>
    <row r="674" spans="1:8" ht="15">
      <c r="A674" s="108"/>
      <c r="B674" s="65"/>
      <c r="C674" s="65"/>
      <c r="D674" s="65"/>
      <c r="E674" s="65"/>
      <c r="F674" s="65"/>
      <c r="G674" s="65"/>
      <c r="H674" s="65"/>
    </row>
    <row r="675" spans="1:8" ht="15">
      <c r="A675" s="108"/>
      <c r="B675" s="65"/>
      <c r="C675" s="65"/>
      <c r="D675" s="65"/>
      <c r="E675" s="65"/>
      <c r="F675" s="65"/>
      <c r="G675" s="65"/>
      <c r="H675" s="65"/>
    </row>
    <row r="676" spans="1:8" ht="15">
      <c r="A676" s="108"/>
      <c r="B676" s="65"/>
      <c r="C676" s="65"/>
      <c r="D676" s="65"/>
      <c r="E676" s="65"/>
      <c r="F676" s="65"/>
      <c r="G676" s="65"/>
      <c r="H676" s="65"/>
    </row>
    <row r="677" spans="1:8" ht="15">
      <c r="A677" s="108"/>
      <c r="B677" s="65"/>
      <c r="C677" s="65"/>
      <c r="D677" s="65"/>
      <c r="E677" s="65"/>
      <c r="F677" s="65"/>
      <c r="G677" s="65"/>
      <c r="H677" s="65"/>
    </row>
    <row r="678" spans="1:8" ht="15">
      <c r="A678" s="108"/>
      <c r="B678" s="65"/>
      <c r="C678" s="65"/>
      <c r="D678" s="65"/>
      <c r="E678" s="65"/>
      <c r="F678" s="65"/>
      <c r="G678" s="65"/>
      <c r="H678" s="65"/>
    </row>
    <row r="679" spans="1:8" ht="15">
      <c r="A679" s="108"/>
      <c r="B679" s="65"/>
      <c r="C679" s="65"/>
      <c r="D679" s="65"/>
      <c r="E679" s="65"/>
      <c r="F679" s="65"/>
      <c r="G679" s="65"/>
      <c r="H679" s="65"/>
    </row>
    <row r="680" spans="1:8" ht="15">
      <c r="A680" s="108"/>
      <c r="B680" s="65"/>
      <c r="C680" s="65"/>
      <c r="D680" s="65"/>
      <c r="E680" s="65"/>
      <c r="F680" s="65"/>
      <c r="G680" s="65"/>
      <c r="H680" s="65"/>
    </row>
    <row r="681" spans="1:8" ht="15">
      <c r="A681" s="108"/>
      <c r="B681" s="65"/>
      <c r="C681" s="65"/>
      <c r="D681" s="65"/>
      <c r="E681" s="65"/>
      <c r="F681" s="65"/>
      <c r="G681" s="65"/>
      <c r="H681" s="65"/>
    </row>
    <row r="682" spans="1:8" ht="15">
      <c r="A682" s="108"/>
      <c r="B682" s="65"/>
      <c r="C682" s="65"/>
      <c r="D682" s="65"/>
      <c r="E682" s="65"/>
      <c r="F682" s="65"/>
      <c r="G682" s="65"/>
      <c r="H682" s="65"/>
    </row>
    <row r="683" spans="1:8" ht="15">
      <c r="A683" s="108"/>
      <c r="B683" s="65"/>
      <c r="C683" s="65"/>
      <c r="D683" s="65"/>
      <c r="E683" s="65"/>
      <c r="F683" s="65"/>
      <c r="G683" s="65"/>
      <c r="H683" s="65"/>
    </row>
    <row r="684" spans="1:8" ht="15">
      <c r="A684" s="108"/>
      <c r="B684" s="65"/>
      <c r="C684" s="65"/>
      <c r="D684" s="65"/>
      <c r="E684" s="65"/>
      <c r="F684" s="65"/>
      <c r="G684" s="65"/>
      <c r="H684" s="65"/>
    </row>
    <row r="685" spans="1:8" ht="15">
      <c r="A685" s="108"/>
      <c r="B685" s="65"/>
      <c r="C685" s="65"/>
      <c r="D685" s="65"/>
      <c r="E685" s="65"/>
      <c r="F685" s="65"/>
      <c r="G685" s="65"/>
      <c r="H685" s="65"/>
    </row>
    <row r="686" spans="1:8" ht="15">
      <c r="A686" s="108"/>
      <c r="B686" s="65"/>
      <c r="C686" s="65"/>
      <c r="D686" s="65"/>
      <c r="E686" s="65"/>
      <c r="F686" s="65"/>
      <c r="G686" s="65"/>
      <c r="H686" s="65"/>
    </row>
    <row r="687" spans="1:8" ht="15">
      <c r="A687" s="108"/>
      <c r="B687" s="65"/>
      <c r="C687" s="65"/>
      <c r="D687" s="65"/>
      <c r="E687" s="65"/>
      <c r="F687" s="65"/>
      <c r="G687" s="65"/>
      <c r="H687" s="65"/>
    </row>
    <row r="688" spans="1:8" ht="15">
      <c r="A688" s="108"/>
      <c r="B688" s="65"/>
      <c r="C688" s="65"/>
      <c r="D688" s="65"/>
      <c r="E688" s="65"/>
      <c r="F688" s="65"/>
      <c r="G688" s="65"/>
      <c r="H688" s="65"/>
    </row>
    <row r="689" spans="1:8" ht="15">
      <c r="A689" s="108"/>
      <c r="B689" s="65"/>
      <c r="C689" s="65"/>
      <c r="D689" s="65"/>
      <c r="E689" s="65"/>
      <c r="F689" s="65"/>
      <c r="G689" s="65"/>
      <c r="H689" s="65"/>
    </row>
    <row r="690" spans="1:8" ht="15">
      <c r="A690" s="108"/>
      <c r="B690" s="65"/>
      <c r="C690" s="65"/>
      <c r="D690" s="65"/>
      <c r="E690" s="65"/>
      <c r="F690" s="65"/>
      <c r="G690" s="65"/>
      <c r="H690" s="65"/>
    </row>
    <row r="691" spans="1:8" ht="15">
      <c r="A691" s="108"/>
      <c r="B691" s="65"/>
      <c r="C691" s="65"/>
      <c r="D691" s="65"/>
      <c r="E691" s="65"/>
      <c r="F691" s="65"/>
      <c r="G691" s="65"/>
      <c r="H691" s="65"/>
    </row>
    <row r="692" spans="1:8" ht="15">
      <c r="A692" s="108"/>
      <c r="B692" s="65"/>
      <c r="C692" s="65"/>
      <c r="D692" s="65"/>
      <c r="E692" s="65"/>
      <c r="F692" s="65"/>
      <c r="G692" s="65"/>
      <c r="H692" s="65"/>
    </row>
    <row r="693" spans="1:8" ht="15">
      <c r="A693" s="108"/>
      <c r="B693" s="65"/>
      <c r="C693" s="65"/>
      <c r="D693" s="65"/>
      <c r="E693" s="65"/>
      <c r="F693" s="65"/>
      <c r="G693" s="65"/>
      <c r="H693" s="65"/>
    </row>
    <row r="694" spans="1:8" ht="15">
      <c r="A694" s="108"/>
      <c r="B694" s="65"/>
      <c r="C694" s="65"/>
      <c r="D694" s="65"/>
      <c r="E694" s="65"/>
      <c r="F694" s="65"/>
      <c r="G694" s="65"/>
      <c r="H694" s="65"/>
    </row>
    <row r="695" spans="1:8" ht="15">
      <c r="A695" s="108"/>
      <c r="B695" s="65"/>
      <c r="C695" s="65"/>
      <c r="D695" s="65"/>
      <c r="E695" s="65"/>
      <c r="F695" s="65"/>
      <c r="G695" s="65"/>
      <c r="H695" s="65"/>
    </row>
    <row r="696" spans="1:8" ht="15">
      <c r="A696" s="108"/>
      <c r="B696" s="65"/>
      <c r="C696" s="65"/>
      <c r="D696" s="65"/>
      <c r="E696" s="65"/>
      <c r="F696" s="65"/>
      <c r="G696" s="65"/>
      <c r="H696" s="65"/>
    </row>
    <row r="697" spans="1:8" ht="15">
      <c r="A697" s="108"/>
      <c r="B697" s="65"/>
      <c r="C697" s="65"/>
      <c r="D697" s="65"/>
      <c r="E697" s="65"/>
      <c r="F697" s="65"/>
      <c r="G697" s="65"/>
      <c r="H697" s="65"/>
    </row>
    <row r="698" spans="1:8" ht="15">
      <c r="A698" s="108"/>
      <c r="B698" s="65"/>
      <c r="C698" s="65"/>
      <c r="D698" s="65"/>
      <c r="E698" s="65"/>
      <c r="F698" s="65"/>
      <c r="G698" s="65"/>
      <c r="H698" s="65"/>
    </row>
    <row r="699" spans="1:8" ht="15">
      <c r="A699" s="108"/>
      <c r="B699" s="65"/>
      <c r="C699" s="65"/>
      <c r="D699" s="65"/>
      <c r="E699" s="65"/>
      <c r="F699" s="65"/>
      <c r="G699" s="65"/>
      <c r="H699" s="65"/>
    </row>
    <row r="700" spans="1:8" ht="15">
      <c r="A700" s="108"/>
      <c r="B700" s="65"/>
      <c r="C700" s="65"/>
      <c r="D700" s="65"/>
      <c r="E700" s="65"/>
      <c r="F700" s="65"/>
      <c r="G700" s="65"/>
      <c r="H700" s="65"/>
    </row>
    <row r="701" spans="1:8" ht="15">
      <c r="A701" s="108"/>
      <c r="B701" s="65"/>
      <c r="C701" s="65"/>
      <c r="D701" s="65"/>
      <c r="E701" s="65"/>
      <c r="F701" s="65"/>
      <c r="G701" s="65"/>
      <c r="H701" s="65"/>
    </row>
    <row r="702" spans="1:8" ht="15">
      <c r="A702" s="108"/>
      <c r="B702" s="65"/>
      <c r="C702" s="65"/>
      <c r="D702" s="65"/>
      <c r="E702" s="65"/>
      <c r="F702" s="65"/>
      <c r="G702" s="65"/>
      <c r="H702" s="65"/>
    </row>
    <row r="703" spans="1:8" ht="15">
      <c r="A703" s="108"/>
      <c r="B703" s="65"/>
      <c r="C703" s="65"/>
      <c r="D703" s="65"/>
      <c r="E703" s="65"/>
      <c r="F703" s="65"/>
      <c r="G703" s="65"/>
      <c r="H703" s="65"/>
    </row>
    <row r="704" spans="1:8" ht="15">
      <c r="A704" s="108"/>
      <c r="B704" s="65"/>
      <c r="C704" s="65"/>
      <c r="D704" s="65"/>
      <c r="E704" s="65"/>
      <c r="F704" s="65"/>
      <c r="G704" s="65"/>
      <c r="H704" s="65"/>
    </row>
    <row r="705" spans="1:8" ht="15">
      <c r="A705" s="108"/>
      <c r="B705" s="65"/>
      <c r="C705" s="65"/>
      <c r="D705" s="65"/>
      <c r="E705" s="65"/>
      <c r="F705" s="65"/>
      <c r="G705" s="65"/>
      <c r="H705" s="65"/>
    </row>
    <row r="706" spans="1:8" ht="15">
      <c r="A706" s="108"/>
      <c r="B706" s="65"/>
      <c r="C706" s="65"/>
      <c r="D706" s="65"/>
      <c r="E706" s="65"/>
      <c r="F706" s="65"/>
      <c r="G706" s="65"/>
      <c r="H706" s="65"/>
    </row>
    <row r="707" spans="1:8" ht="15">
      <c r="A707" s="108"/>
      <c r="B707" s="65"/>
      <c r="C707" s="65"/>
      <c r="D707" s="65"/>
      <c r="E707" s="65"/>
      <c r="F707" s="65"/>
      <c r="G707" s="65"/>
      <c r="H707" s="65"/>
    </row>
    <row r="708" spans="1:8" ht="15">
      <c r="A708" s="108"/>
      <c r="B708" s="65"/>
      <c r="C708" s="65"/>
      <c r="D708" s="65"/>
      <c r="E708" s="65"/>
      <c r="F708" s="65"/>
      <c r="G708" s="65"/>
      <c r="H708" s="65"/>
    </row>
    <row r="709" spans="1:8" ht="15">
      <c r="A709" s="108"/>
      <c r="B709" s="65"/>
      <c r="C709" s="65"/>
      <c r="D709" s="65"/>
      <c r="E709" s="65"/>
      <c r="F709" s="65"/>
      <c r="G709" s="65"/>
      <c r="H709" s="65"/>
    </row>
    <row r="710" spans="1:8" ht="15">
      <c r="A710" s="108"/>
      <c r="B710" s="65"/>
      <c r="C710" s="65"/>
      <c r="D710" s="65"/>
      <c r="E710" s="65"/>
      <c r="F710" s="65"/>
      <c r="G710" s="65"/>
      <c r="H710" s="65"/>
    </row>
    <row r="711" spans="1:8" ht="15">
      <c r="A711" s="108"/>
      <c r="B711" s="65"/>
      <c r="C711" s="65"/>
      <c r="D711" s="65"/>
      <c r="E711" s="65"/>
      <c r="F711" s="65"/>
      <c r="G711" s="65"/>
      <c r="H711" s="65"/>
    </row>
    <row r="712" spans="1:8" ht="15">
      <c r="A712" s="108"/>
      <c r="B712" s="65"/>
      <c r="C712" s="65"/>
      <c r="D712" s="65"/>
      <c r="E712" s="65"/>
      <c r="F712" s="65"/>
      <c r="G712" s="65"/>
      <c r="H712" s="65"/>
    </row>
    <row r="713" spans="1:8" ht="15">
      <c r="A713" s="108"/>
      <c r="B713" s="65"/>
      <c r="C713" s="65"/>
      <c r="D713" s="65"/>
      <c r="E713" s="65"/>
      <c r="F713" s="65"/>
      <c r="G713" s="65"/>
      <c r="H713" s="65"/>
    </row>
    <row r="714" spans="1:8" ht="15">
      <c r="A714" s="108"/>
      <c r="B714" s="65"/>
      <c r="C714" s="65"/>
      <c r="D714" s="65"/>
      <c r="E714" s="65"/>
      <c r="F714" s="65"/>
      <c r="G714" s="65"/>
      <c r="H714" s="65"/>
    </row>
    <row r="715" spans="1:8" ht="15">
      <c r="A715" s="108"/>
      <c r="B715" s="65"/>
      <c r="C715" s="65"/>
      <c r="D715" s="65"/>
      <c r="E715" s="65"/>
      <c r="F715" s="65"/>
      <c r="G715" s="65"/>
      <c r="H715" s="65"/>
    </row>
    <row r="716" spans="1:8" ht="15">
      <c r="A716" s="108"/>
      <c r="B716" s="65"/>
      <c r="C716" s="65"/>
      <c r="D716" s="65"/>
      <c r="E716" s="65"/>
      <c r="F716" s="65"/>
      <c r="G716" s="65"/>
      <c r="H716" s="65"/>
    </row>
    <row r="717" spans="1:8" ht="15">
      <c r="A717" s="108"/>
      <c r="B717" s="65"/>
      <c r="C717" s="65"/>
      <c r="D717" s="65"/>
      <c r="E717" s="65"/>
      <c r="F717" s="65"/>
      <c r="G717" s="65"/>
      <c r="H717" s="65"/>
    </row>
    <row r="718" spans="1:8" ht="15">
      <c r="A718" s="108"/>
      <c r="B718" s="65"/>
      <c r="C718" s="65"/>
      <c r="D718" s="65"/>
      <c r="E718" s="65"/>
      <c r="F718" s="65"/>
      <c r="G718" s="65"/>
      <c r="H718" s="65"/>
    </row>
    <row r="719" spans="1:8" ht="15">
      <c r="A719" s="108"/>
      <c r="B719" s="65"/>
      <c r="C719" s="65"/>
      <c r="D719" s="65"/>
      <c r="E719" s="65"/>
      <c r="F719" s="65"/>
      <c r="G719" s="65"/>
      <c r="H719" s="65"/>
    </row>
    <row r="720" spans="1:8" ht="15">
      <c r="A720" s="108"/>
      <c r="B720" s="65"/>
      <c r="C720" s="65"/>
      <c r="D720" s="65"/>
      <c r="E720" s="65"/>
      <c r="F720" s="65"/>
      <c r="G720" s="65"/>
      <c r="H720" s="65"/>
    </row>
    <row r="721" spans="1:8" ht="15">
      <c r="A721" s="108"/>
      <c r="B721" s="65"/>
      <c r="C721" s="65"/>
      <c r="D721" s="65"/>
      <c r="E721" s="65"/>
      <c r="F721" s="65"/>
      <c r="G721" s="65"/>
      <c r="H721" s="65"/>
    </row>
    <row r="722" spans="1:8" ht="15">
      <c r="A722" s="108"/>
      <c r="B722" s="65"/>
      <c r="C722" s="65"/>
      <c r="D722" s="65"/>
      <c r="E722" s="65"/>
      <c r="F722" s="65"/>
      <c r="G722" s="65"/>
      <c r="H722" s="65"/>
    </row>
    <row r="723" spans="1:8" ht="15">
      <c r="A723" s="108"/>
      <c r="B723" s="65"/>
      <c r="C723" s="65"/>
      <c r="D723" s="65"/>
      <c r="E723" s="65"/>
      <c r="F723" s="65"/>
      <c r="G723" s="65"/>
      <c r="H723" s="65"/>
    </row>
    <row r="724" spans="1:8" ht="15">
      <c r="A724" s="108"/>
      <c r="B724" s="65"/>
      <c r="C724" s="65"/>
      <c r="D724" s="65"/>
      <c r="E724" s="65"/>
      <c r="F724" s="65"/>
      <c r="G724" s="65"/>
      <c r="H724" s="65"/>
    </row>
    <row r="725" spans="1:8" ht="15">
      <c r="A725" s="108"/>
      <c r="B725" s="65"/>
      <c r="C725" s="65"/>
      <c r="D725" s="65"/>
      <c r="E725" s="65"/>
      <c r="F725" s="65"/>
      <c r="G725" s="65"/>
      <c r="H725" s="65"/>
    </row>
    <row r="726" spans="1:8" ht="15">
      <c r="A726" s="108"/>
      <c r="B726" s="65"/>
      <c r="C726" s="65"/>
      <c r="D726" s="65"/>
      <c r="E726" s="65"/>
      <c r="F726" s="65"/>
      <c r="G726" s="65"/>
      <c r="H726" s="65"/>
    </row>
    <row r="727" spans="1:8" ht="15">
      <c r="A727" s="108"/>
      <c r="B727" s="65"/>
      <c r="C727" s="65"/>
      <c r="D727" s="65"/>
      <c r="E727" s="65"/>
      <c r="F727" s="65"/>
      <c r="G727" s="65"/>
      <c r="H727" s="65"/>
    </row>
    <row r="728" spans="1:8" ht="15">
      <c r="A728" s="108"/>
      <c r="B728" s="65"/>
      <c r="C728" s="65"/>
      <c r="D728" s="65"/>
      <c r="E728" s="65"/>
      <c r="F728" s="65"/>
      <c r="G728" s="65"/>
      <c r="H728" s="65"/>
    </row>
    <row r="729" spans="1:8" ht="15">
      <c r="A729" s="108"/>
      <c r="B729" s="65"/>
      <c r="C729" s="65"/>
      <c r="D729" s="65"/>
      <c r="E729" s="65"/>
      <c r="F729" s="65"/>
      <c r="G729" s="65"/>
      <c r="H729" s="65"/>
    </row>
    <row r="730" spans="1:8" ht="15">
      <c r="A730" s="108"/>
      <c r="B730" s="65"/>
      <c r="C730" s="65"/>
      <c r="D730" s="65"/>
      <c r="E730" s="65"/>
      <c r="F730" s="65"/>
      <c r="G730" s="65"/>
      <c r="H730" s="65"/>
    </row>
    <row r="731" spans="1:8" ht="15">
      <c r="A731" s="108"/>
      <c r="B731" s="65"/>
      <c r="C731" s="65"/>
      <c r="D731" s="65"/>
      <c r="E731" s="65"/>
      <c r="F731" s="65"/>
      <c r="G731" s="65"/>
      <c r="H731" s="65"/>
    </row>
    <row r="732" spans="1:8" ht="15">
      <c r="A732" s="108"/>
      <c r="B732" s="65"/>
      <c r="C732" s="65"/>
      <c r="D732" s="65"/>
      <c r="E732" s="65"/>
      <c r="F732" s="65"/>
      <c r="G732" s="65"/>
      <c r="H732" s="65"/>
    </row>
    <row r="733" spans="1:8" ht="15">
      <c r="A733" s="108"/>
      <c r="B733" s="65"/>
      <c r="C733" s="65"/>
      <c r="D733" s="65"/>
      <c r="E733" s="65"/>
      <c r="F733" s="65"/>
      <c r="G733" s="65"/>
      <c r="H733" s="65"/>
    </row>
    <row r="734" spans="1:8" ht="15">
      <c r="A734" s="108"/>
      <c r="B734" s="65"/>
      <c r="C734" s="65"/>
      <c r="D734" s="65"/>
      <c r="E734" s="65"/>
      <c r="F734" s="65"/>
      <c r="G734" s="65"/>
      <c r="H734" s="65"/>
    </row>
    <row r="735" spans="1:8" ht="15">
      <c r="A735" s="108"/>
      <c r="B735" s="65"/>
      <c r="C735" s="65"/>
      <c r="D735" s="65"/>
      <c r="E735" s="65"/>
      <c r="F735" s="65"/>
      <c r="G735" s="65"/>
      <c r="H735" s="65"/>
    </row>
    <row r="736" spans="1:8" ht="15">
      <c r="A736" s="108"/>
      <c r="B736" s="65"/>
      <c r="C736" s="65"/>
      <c r="D736" s="65"/>
      <c r="E736" s="65"/>
      <c r="F736" s="65"/>
      <c r="G736" s="65"/>
      <c r="H736" s="65"/>
    </row>
    <row r="737" spans="1:8" ht="15">
      <c r="A737" s="108"/>
      <c r="B737" s="65"/>
      <c r="C737" s="65"/>
      <c r="D737" s="65"/>
      <c r="E737" s="65"/>
      <c r="F737" s="65"/>
      <c r="G737" s="65"/>
      <c r="H737" s="65"/>
    </row>
    <row r="738" spans="1:8" ht="15">
      <c r="A738" s="108"/>
      <c r="B738" s="65"/>
      <c r="C738" s="65"/>
      <c r="D738" s="65"/>
      <c r="E738" s="65"/>
      <c r="F738" s="65"/>
      <c r="G738" s="65"/>
      <c r="H738" s="65"/>
    </row>
    <row r="739" spans="1:8" ht="15">
      <c r="A739" s="108"/>
      <c r="B739" s="65"/>
      <c r="C739" s="65"/>
      <c r="D739" s="65"/>
      <c r="E739" s="65"/>
      <c r="F739" s="65"/>
      <c r="G739" s="65"/>
      <c r="H739" s="65"/>
    </row>
    <row r="740" spans="1:8" ht="15">
      <c r="A740" s="108"/>
      <c r="B740" s="65"/>
      <c r="C740" s="65"/>
      <c r="D740" s="65"/>
      <c r="E740" s="65"/>
      <c r="F740" s="65"/>
      <c r="G740" s="65"/>
      <c r="H740" s="65"/>
    </row>
    <row r="741" spans="1:8" ht="15">
      <c r="A741" s="108"/>
      <c r="B741" s="65"/>
      <c r="C741" s="65"/>
      <c r="D741" s="65"/>
      <c r="E741" s="65"/>
      <c r="F741" s="65"/>
      <c r="G741" s="65"/>
      <c r="H741" s="65"/>
    </row>
    <row r="742" spans="1:8" ht="15">
      <c r="A742" s="108"/>
      <c r="B742" s="65"/>
      <c r="C742" s="65"/>
      <c r="D742" s="65"/>
      <c r="E742" s="65"/>
      <c r="F742" s="65"/>
      <c r="G742" s="65"/>
      <c r="H742" s="65"/>
    </row>
    <row r="743" spans="1:8" ht="15">
      <c r="A743" s="108"/>
      <c r="B743" s="65"/>
      <c r="C743" s="65"/>
      <c r="D743" s="65"/>
      <c r="E743" s="65"/>
      <c r="F743" s="65"/>
      <c r="G743" s="65"/>
      <c r="H743" s="65"/>
    </row>
    <row r="744" spans="1:8" ht="15">
      <c r="A744" s="108"/>
      <c r="B744" s="65"/>
      <c r="C744" s="65"/>
      <c r="D744" s="65"/>
      <c r="E744" s="65"/>
      <c r="F744" s="65"/>
      <c r="G744" s="65"/>
      <c r="H744" s="65"/>
    </row>
    <row r="745" spans="1:8" ht="15">
      <c r="A745" s="108"/>
      <c r="B745" s="65"/>
      <c r="C745" s="65"/>
      <c r="D745" s="65"/>
      <c r="E745" s="65"/>
      <c r="F745" s="65"/>
      <c r="G745" s="65"/>
      <c r="H745" s="65"/>
    </row>
    <row r="746" spans="1:8" ht="15">
      <c r="A746" s="108"/>
      <c r="B746" s="65"/>
      <c r="C746" s="65"/>
      <c r="D746" s="65"/>
      <c r="E746" s="65"/>
      <c r="F746" s="65"/>
      <c r="G746" s="65"/>
      <c r="H746" s="65"/>
    </row>
    <row r="747" spans="1:8" ht="15">
      <c r="A747" s="108"/>
      <c r="B747" s="65"/>
      <c r="C747" s="65"/>
      <c r="D747" s="65"/>
      <c r="E747" s="65"/>
      <c r="F747" s="65"/>
      <c r="G747" s="65"/>
      <c r="H747" s="65"/>
    </row>
    <row r="748" spans="1:8" ht="15">
      <c r="A748" s="108"/>
      <c r="B748" s="65"/>
      <c r="C748" s="65"/>
      <c r="D748" s="65"/>
      <c r="E748" s="65"/>
      <c r="F748" s="65"/>
      <c r="G748" s="65"/>
      <c r="H748" s="65"/>
    </row>
    <row r="749" spans="1:8" ht="15">
      <c r="A749" s="108"/>
      <c r="B749" s="65"/>
      <c r="C749" s="65"/>
      <c r="D749" s="65"/>
      <c r="E749" s="65"/>
      <c r="F749" s="65"/>
      <c r="G749" s="65"/>
      <c r="H749" s="65"/>
    </row>
    <row r="750" spans="1:8" ht="15">
      <c r="A750" s="108"/>
      <c r="B750" s="65"/>
      <c r="C750" s="65"/>
      <c r="D750" s="65"/>
      <c r="E750" s="65"/>
      <c r="F750" s="65"/>
      <c r="G750" s="65"/>
      <c r="H750" s="65"/>
    </row>
    <row r="751" spans="1:8" ht="15">
      <c r="A751" s="108"/>
      <c r="B751" s="65"/>
      <c r="C751" s="65"/>
      <c r="D751" s="65"/>
      <c r="E751" s="65"/>
      <c r="F751" s="65"/>
      <c r="G751" s="65"/>
      <c r="H751" s="65"/>
    </row>
    <row r="752" spans="1:8" ht="15">
      <c r="A752" s="108"/>
      <c r="B752" s="65"/>
      <c r="C752" s="65"/>
      <c r="D752" s="65"/>
      <c r="E752" s="65"/>
      <c r="F752" s="65"/>
      <c r="G752" s="65"/>
      <c r="H752" s="65"/>
    </row>
    <row r="753" spans="1:8" ht="15">
      <c r="A753" s="108"/>
      <c r="B753" s="65"/>
      <c r="C753" s="65"/>
      <c r="D753" s="65"/>
      <c r="E753" s="65"/>
      <c r="F753" s="65"/>
      <c r="G753" s="65"/>
      <c r="H753" s="65"/>
    </row>
    <row r="754" spans="1:8" ht="15">
      <c r="A754" s="108"/>
      <c r="B754" s="65"/>
      <c r="C754" s="65"/>
      <c r="D754" s="65"/>
      <c r="E754" s="65"/>
      <c r="F754" s="65"/>
      <c r="G754" s="65"/>
      <c r="H754" s="65"/>
    </row>
    <row r="755" spans="1:8" ht="15">
      <c r="A755" s="108"/>
      <c r="B755" s="65"/>
      <c r="C755" s="65"/>
      <c r="D755" s="65"/>
      <c r="E755" s="65"/>
      <c r="F755" s="65"/>
      <c r="G755" s="65"/>
      <c r="H755" s="65"/>
    </row>
    <row r="756" spans="1:8" ht="15">
      <c r="A756" s="108"/>
      <c r="B756" s="65"/>
      <c r="C756" s="65"/>
      <c r="D756" s="65"/>
      <c r="E756" s="65"/>
      <c r="F756" s="65"/>
      <c r="G756" s="65"/>
      <c r="H756" s="65"/>
    </row>
    <row r="757" spans="1:8" ht="15">
      <c r="A757" s="108"/>
      <c r="B757" s="65"/>
      <c r="C757" s="65"/>
      <c r="D757" s="65"/>
      <c r="E757" s="65"/>
      <c r="F757" s="65"/>
      <c r="G757" s="65"/>
      <c r="H757" s="65"/>
    </row>
    <row r="758" spans="1:8" ht="15">
      <c r="A758" s="108"/>
      <c r="B758" s="65"/>
      <c r="C758" s="65"/>
      <c r="D758" s="65"/>
      <c r="E758" s="65"/>
      <c r="F758" s="65"/>
      <c r="G758" s="65"/>
      <c r="H758" s="65"/>
    </row>
    <row r="759" spans="1:8" ht="15">
      <c r="A759" s="108"/>
      <c r="B759" s="65"/>
      <c r="C759" s="65"/>
      <c r="D759" s="65"/>
      <c r="E759" s="65"/>
      <c r="F759" s="65"/>
      <c r="G759" s="65"/>
      <c r="H759" s="65"/>
    </row>
    <row r="760" spans="1:8" ht="15">
      <c r="A760" s="108"/>
      <c r="B760" s="65"/>
      <c r="C760" s="65"/>
      <c r="D760" s="65"/>
      <c r="E760" s="65"/>
      <c r="F760" s="65"/>
      <c r="G760" s="65"/>
      <c r="H760" s="65"/>
    </row>
    <row r="761" spans="1:8" ht="15">
      <c r="A761" s="108"/>
      <c r="B761" s="65"/>
      <c r="C761" s="65"/>
      <c r="D761" s="65"/>
      <c r="E761" s="65"/>
      <c r="F761" s="65"/>
      <c r="G761" s="65"/>
      <c r="H761" s="65"/>
    </row>
    <row r="762" spans="1:8" ht="15">
      <c r="A762" s="108"/>
      <c r="B762" s="65"/>
      <c r="C762" s="65"/>
      <c r="D762" s="65"/>
      <c r="E762" s="65"/>
      <c r="F762" s="65"/>
      <c r="G762" s="65"/>
      <c r="H762" s="65"/>
    </row>
    <row r="763" spans="1:8" ht="15">
      <c r="A763" s="108"/>
      <c r="B763" s="65"/>
      <c r="C763" s="65"/>
      <c r="D763" s="65"/>
      <c r="E763" s="65"/>
      <c r="F763" s="65"/>
      <c r="G763" s="65"/>
      <c r="H763" s="65"/>
    </row>
    <row r="764" spans="1:8" ht="15">
      <c r="A764" s="108"/>
      <c r="B764" s="65"/>
      <c r="C764" s="65"/>
      <c r="D764" s="65"/>
      <c r="E764" s="65"/>
      <c r="F764" s="65"/>
      <c r="G764" s="65"/>
      <c r="H764" s="65"/>
    </row>
    <row r="765" spans="1:8" ht="15">
      <c r="A765" s="108"/>
      <c r="B765" s="65"/>
      <c r="C765" s="65"/>
      <c r="D765" s="65"/>
      <c r="E765" s="65"/>
      <c r="F765" s="65"/>
      <c r="G765" s="65"/>
      <c r="H765" s="65"/>
    </row>
    <row r="766" spans="1:8" ht="15">
      <c r="A766" s="108"/>
      <c r="B766" s="65"/>
      <c r="C766" s="65"/>
      <c r="D766" s="65"/>
      <c r="E766" s="65"/>
      <c r="F766" s="65"/>
      <c r="G766" s="65"/>
      <c r="H766" s="65"/>
    </row>
    <row r="767" spans="1:8" ht="15">
      <c r="A767" s="108"/>
      <c r="B767" s="65"/>
      <c r="C767" s="65"/>
      <c r="D767" s="65"/>
      <c r="E767" s="65"/>
      <c r="F767" s="65"/>
      <c r="G767" s="65"/>
      <c r="H767" s="65"/>
    </row>
    <row r="768" spans="1:8" ht="15">
      <c r="A768" s="108"/>
      <c r="B768" s="65"/>
      <c r="C768" s="65"/>
      <c r="D768" s="65"/>
      <c r="E768" s="65"/>
      <c r="F768" s="65"/>
      <c r="G768" s="65"/>
      <c r="H768" s="65"/>
    </row>
    <row r="769" spans="1:8" ht="15">
      <c r="A769" s="108"/>
      <c r="B769" s="65"/>
      <c r="C769" s="65"/>
      <c r="D769" s="65"/>
      <c r="E769" s="65"/>
      <c r="F769" s="65"/>
      <c r="G769" s="65"/>
      <c r="H769" s="65"/>
    </row>
    <row r="770" spans="1:8" ht="15">
      <c r="A770" s="108"/>
      <c r="B770" s="65"/>
      <c r="C770" s="65"/>
      <c r="D770" s="65"/>
      <c r="E770" s="65"/>
      <c r="F770" s="65"/>
      <c r="G770" s="65"/>
      <c r="H770" s="65"/>
    </row>
    <row r="771" spans="1:8" ht="15">
      <c r="A771" s="108"/>
      <c r="B771" s="65"/>
      <c r="C771" s="65"/>
      <c r="D771" s="65"/>
      <c r="E771" s="65"/>
      <c r="F771" s="65"/>
      <c r="G771" s="65"/>
      <c r="H771" s="65"/>
    </row>
    <row r="772" spans="1:8" ht="15">
      <c r="A772" s="108"/>
      <c r="B772" s="65"/>
      <c r="C772" s="65"/>
      <c r="D772" s="65"/>
      <c r="E772" s="65"/>
      <c r="F772" s="65"/>
      <c r="G772" s="65"/>
      <c r="H772" s="65"/>
    </row>
    <row r="773" spans="1:8" ht="15">
      <c r="A773" s="108"/>
      <c r="B773" s="65"/>
      <c r="C773" s="65"/>
      <c r="D773" s="65"/>
      <c r="E773" s="65"/>
      <c r="F773" s="65"/>
      <c r="G773" s="65"/>
      <c r="H773" s="65"/>
    </row>
    <row r="774" spans="1:8" ht="15">
      <c r="A774" s="108"/>
      <c r="B774" s="65"/>
      <c r="C774" s="65"/>
      <c r="D774" s="65"/>
      <c r="E774" s="65"/>
      <c r="F774" s="65"/>
      <c r="G774" s="65"/>
      <c r="H774" s="65"/>
    </row>
    <row r="775" spans="1:8" ht="15">
      <c r="A775" s="108"/>
      <c r="B775" s="65"/>
      <c r="C775" s="65"/>
      <c r="D775" s="65"/>
      <c r="E775" s="65"/>
      <c r="F775" s="65"/>
      <c r="G775" s="65"/>
      <c r="H775" s="65"/>
    </row>
    <row r="776" spans="1:8" ht="15">
      <c r="A776" s="108"/>
      <c r="B776" s="65"/>
      <c r="C776" s="65"/>
      <c r="D776" s="65"/>
      <c r="E776" s="65"/>
      <c r="F776" s="65"/>
      <c r="G776" s="65"/>
      <c r="H776" s="65"/>
    </row>
    <row r="777" spans="1:8" ht="15">
      <c r="A777" s="108"/>
      <c r="B777" s="65"/>
      <c r="C777" s="65"/>
      <c r="D777" s="65"/>
      <c r="E777" s="65"/>
      <c r="F777" s="65"/>
      <c r="G777" s="65"/>
      <c r="H777" s="65"/>
    </row>
    <row r="778" spans="1:8" ht="15">
      <c r="A778" s="108"/>
      <c r="B778" s="65"/>
      <c r="C778" s="65"/>
      <c r="D778" s="65"/>
      <c r="E778" s="65"/>
      <c r="F778" s="65"/>
      <c r="G778" s="65"/>
      <c r="H778" s="65"/>
    </row>
    <row r="779" spans="1:8" ht="15">
      <c r="A779" s="108"/>
      <c r="B779" s="65"/>
      <c r="C779" s="65"/>
      <c r="D779" s="65"/>
      <c r="E779" s="65"/>
      <c r="F779" s="65"/>
      <c r="G779" s="65"/>
      <c r="H779" s="65"/>
    </row>
    <row r="780" spans="1:8" ht="15">
      <c r="A780" s="108"/>
      <c r="B780" s="65"/>
      <c r="C780" s="65"/>
      <c r="D780" s="65"/>
      <c r="E780" s="65"/>
      <c r="F780" s="65"/>
      <c r="G780" s="65"/>
      <c r="H780" s="65"/>
    </row>
    <row r="781" spans="1:8" ht="15">
      <c r="A781" s="108"/>
      <c r="B781" s="65"/>
      <c r="C781" s="65"/>
      <c r="D781" s="65"/>
      <c r="E781" s="65"/>
      <c r="F781" s="65"/>
      <c r="G781" s="65"/>
      <c r="H781" s="65"/>
    </row>
    <row r="782" spans="1:8" ht="15">
      <c r="A782" s="108"/>
      <c r="B782" s="65"/>
      <c r="C782" s="65"/>
      <c r="D782" s="65"/>
      <c r="E782" s="65"/>
      <c r="F782" s="65"/>
      <c r="G782" s="65"/>
      <c r="H782" s="65"/>
    </row>
    <row r="783" spans="1:8" ht="15">
      <c r="A783" s="108"/>
      <c r="B783" s="65"/>
      <c r="C783" s="65"/>
      <c r="D783" s="65"/>
      <c r="E783" s="65"/>
      <c r="F783" s="65"/>
      <c r="G783" s="65"/>
      <c r="H783" s="65"/>
    </row>
    <row r="784" spans="1:8" ht="15">
      <c r="A784" s="108"/>
      <c r="B784" s="65"/>
      <c r="C784" s="65"/>
      <c r="D784" s="65"/>
      <c r="E784" s="65"/>
      <c r="F784" s="65"/>
      <c r="G784" s="65"/>
      <c r="H784" s="65"/>
    </row>
    <row r="785" spans="1:8" ht="15">
      <c r="A785" s="108"/>
      <c r="B785" s="65"/>
      <c r="C785" s="65"/>
      <c r="D785" s="65"/>
      <c r="E785" s="65"/>
      <c r="F785" s="65"/>
      <c r="G785" s="65"/>
      <c r="H785" s="65"/>
    </row>
    <row r="786" spans="1:8" ht="15">
      <c r="A786" s="108"/>
      <c r="B786" s="65"/>
      <c r="C786" s="65"/>
      <c r="D786" s="65"/>
      <c r="E786" s="65"/>
      <c r="F786" s="65"/>
      <c r="G786" s="65"/>
      <c r="H786" s="65"/>
    </row>
    <row r="787" spans="1:8" ht="15">
      <c r="A787" s="108"/>
      <c r="B787" s="65"/>
      <c r="C787" s="65"/>
      <c r="D787" s="65"/>
      <c r="E787" s="65"/>
      <c r="F787" s="65"/>
      <c r="G787" s="65"/>
      <c r="H787" s="65"/>
    </row>
    <row r="788" spans="1:8" ht="15">
      <c r="A788" s="108"/>
      <c r="B788" s="65"/>
      <c r="C788" s="65"/>
      <c r="D788" s="65"/>
      <c r="E788" s="65"/>
      <c r="F788" s="65"/>
      <c r="G788" s="65"/>
      <c r="H788" s="65"/>
    </row>
    <row r="789" spans="1:8" ht="15">
      <c r="A789" s="108"/>
      <c r="B789" s="65"/>
      <c r="C789" s="65"/>
      <c r="D789" s="65"/>
      <c r="E789" s="65"/>
      <c r="F789" s="65"/>
      <c r="G789" s="65"/>
      <c r="H789" s="65"/>
    </row>
    <row r="790" spans="1:8" ht="15">
      <c r="A790" s="108"/>
      <c r="B790" s="65"/>
      <c r="C790" s="65"/>
      <c r="D790" s="65"/>
      <c r="E790" s="65"/>
      <c r="F790" s="65"/>
      <c r="G790" s="65"/>
      <c r="H790" s="65"/>
    </row>
    <row r="791" spans="1:8" ht="15">
      <c r="A791" s="108"/>
      <c r="B791" s="65"/>
      <c r="C791" s="65"/>
      <c r="D791" s="65"/>
      <c r="E791" s="65"/>
      <c r="F791" s="65"/>
      <c r="G791" s="65"/>
      <c r="H791" s="65"/>
    </row>
    <row r="792" spans="1:8" ht="15">
      <c r="A792" s="108"/>
      <c r="B792" s="65"/>
      <c r="C792" s="65"/>
      <c r="D792" s="65"/>
      <c r="E792" s="65"/>
      <c r="F792" s="65"/>
      <c r="G792" s="65"/>
      <c r="H792" s="65"/>
    </row>
    <row r="793" spans="1:8" ht="15">
      <c r="A793" s="108"/>
      <c r="B793" s="65"/>
      <c r="C793" s="65"/>
      <c r="D793" s="65"/>
      <c r="E793" s="65"/>
      <c r="F793" s="65"/>
      <c r="G793" s="65"/>
      <c r="H793" s="65"/>
    </row>
    <row r="794" spans="1:8" ht="15">
      <c r="A794" s="108"/>
      <c r="B794" s="65"/>
      <c r="C794" s="65"/>
      <c r="D794" s="65"/>
      <c r="E794" s="65"/>
      <c r="F794" s="65"/>
      <c r="G794" s="65"/>
      <c r="H794" s="65"/>
    </row>
    <row r="795" spans="1:8" ht="15">
      <c r="A795" s="108"/>
      <c r="B795" s="65"/>
      <c r="C795" s="65"/>
      <c r="D795" s="65"/>
      <c r="E795" s="65"/>
      <c r="F795" s="65"/>
      <c r="G795" s="65"/>
      <c r="H795" s="65"/>
    </row>
    <row r="796" spans="1:8" ht="15">
      <c r="A796" s="108"/>
      <c r="B796" s="65"/>
      <c r="C796" s="65"/>
      <c r="D796" s="65"/>
      <c r="E796" s="65"/>
      <c r="F796" s="65"/>
      <c r="G796" s="65"/>
      <c r="H796" s="65"/>
    </row>
    <row r="797" spans="1:8" ht="15">
      <c r="A797" s="108"/>
      <c r="B797" s="65"/>
      <c r="C797" s="65"/>
      <c r="D797" s="65"/>
      <c r="E797" s="65"/>
      <c r="F797" s="65"/>
      <c r="G797" s="65"/>
      <c r="H797" s="65"/>
    </row>
    <row r="798" spans="1:8" ht="15">
      <c r="A798" s="108"/>
      <c r="B798" s="65"/>
      <c r="C798" s="65"/>
      <c r="D798" s="65"/>
      <c r="E798" s="65"/>
      <c r="F798" s="65"/>
      <c r="G798" s="65"/>
      <c r="H798" s="65"/>
    </row>
    <row r="799" spans="1:8" ht="15">
      <c r="A799" s="108"/>
      <c r="B799" s="65"/>
      <c r="C799" s="65"/>
      <c r="D799" s="65"/>
      <c r="E799" s="65"/>
      <c r="F799" s="65"/>
      <c r="G799" s="65"/>
      <c r="H799" s="65"/>
    </row>
    <row r="800" spans="1:8" ht="15">
      <c r="A800" s="108"/>
      <c r="B800" s="65"/>
      <c r="C800" s="65"/>
      <c r="D800" s="65"/>
      <c r="E800" s="65"/>
      <c r="F800" s="65"/>
      <c r="G800" s="65"/>
      <c r="H800" s="65"/>
    </row>
    <row r="801" spans="1:8" ht="15">
      <c r="A801" s="108"/>
      <c r="B801" s="65"/>
      <c r="C801" s="65"/>
      <c r="D801" s="65"/>
      <c r="E801" s="65"/>
      <c r="F801" s="65"/>
      <c r="G801" s="65"/>
      <c r="H801" s="65"/>
    </row>
    <row r="802" spans="1:8" ht="15">
      <c r="A802" s="108"/>
      <c r="B802" s="65"/>
      <c r="C802" s="65"/>
      <c r="D802" s="65"/>
      <c r="E802" s="65"/>
      <c r="F802" s="65"/>
      <c r="G802" s="65"/>
      <c r="H802" s="65"/>
    </row>
    <row r="803" spans="1:8" ht="15">
      <c r="A803" s="108"/>
      <c r="B803" s="65"/>
      <c r="C803" s="65"/>
      <c r="D803" s="65"/>
      <c r="E803" s="65"/>
      <c r="F803" s="65"/>
      <c r="G803" s="65"/>
      <c r="H803" s="65"/>
    </row>
    <row r="804" spans="1:8" ht="15">
      <c r="A804" s="108"/>
      <c r="B804" s="65"/>
      <c r="C804" s="65"/>
      <c r="D804" s="65"/>
      <c r="E804" s="65"/>
      <c r="F804" s="65"/>
      <c r="G804" s="65"/>
      <c r="H804" s="65"/>
    </row>
    <row r="805" spans="1:8" ht="15">
      <c r="A805" s="108"/>
      <c r="B805" s="65"/>
      <c r="C805" s="65"/>
      <c r="D805" s="65"/>
      <c r="E805" s="65"/>
      <c r="F805" s="65"/>
      <c r="G805" s="65"/>
      <c r="H805" s="65"/>
    </row>
    <row r="806" spans="1:8" ht="15">
      <c r="A806" s="108"/>
      <c r="B806" s="65"/>
      <c r="C806" s="65"/>
      <c r="D806" s="65"/>
      <c r="E806" s="65"/>
      <c r="F806" s="65"/>
      <c r="G806" s="65"/>
      <c r="H806" s="65"/>
    </row>
    <row r="807" spans="1:8" ht="15">
      <c r="A807" s="108"/>
      <c r="B807" s="65"/>
      <c r="C807" s="65"/>
      <c r="D807" s="65"/>
      <c r="E807" s="65"/>
      <c r="F807" s="65"/>
      <c r="G807" s="65"/>
      <c r="H807" s="65"/>
    </row>
    <row r="808" spans="1:8" ht="15">
      <c r="A808" s="108"/>
      <c r="B808" s="65"/>
      <c r="C808" s="65"/>
      <c r="D808" s="65"/>
      <c r="E808" s="65"/>
      <c r="F808" s="65"/>
      <c r="G808" s="65"/>
      <c r="H808" s="65"/>
    </row>
    <row r="809" spans="1:8" ht="15">
      <c r="A809" s="108"/>
      <c r="B809" s="65"/>
      <c r="C809" s="65"/>
      <c r="D809" s="65"/>
      <c r="E809" s="65"/>
      <c r="F809" s="65"/>
      <c r="G809" s="65"/>
      <c r="H809" s="65"/>
    </row>
  </sheetData>
  <sheetProtection password="8CA5" sheet="1" objects="1" scenarios="1"/>
  <printOptions horizontalCentered="1"/>
  <pageMargins left="0.5" right="0.25" top="1.25" bottom="0.75" header="0.5" footer="0.25"/>
  <pageSetup fitToHeight="1" fitToWidth="1" horizontalDpi="600" verticalDpi="600" orientation="portrait" scale="81" r:id="rId3"/>
  <headerFooter alignWithMargins="0">
    <oddHeader>&amp;R&amp;"Arial,Bold"&amp;11WORKSHEET E-3
ALLOCATION OF CAPITAL COSTS
FOR PROVIDERS WITH VENTILATOR, PEDIATRIC, SPECIALTY  AND OTHER CARE COST CENTERS
</oddHeader>
    <oddFooter xml:space="preserve">&amp;L&amp;F
&amp;A&amp;CPage 24
&amp;R&amp;D
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8"/>
  <dimension ref="A1:A1"/>
  <sheetViews>
    <sheetView zoomScalePageLayoutView="0" workbookViewId="0" topLeftCell="A1">
      <selection activeCell="C7" sqref="C7:D7"/>
    </sheetView>
  </sheetViews>
  <sheetFormatPr defaultColWidth="8.8515625" defaultRowHeight="12.75"/>
  <sheetData/>
  <sheetProtection sheet="1" objects="1" scenarios="1"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2:G810"/>
  <sheetViews>
    <sheetView showGridLines="0" zoomScale="75" zoomScaleNormal="75" zoomScalePageLayoutView="0" workbookViewId="0" topLeftCell="A1">
      <selection activeCell="C32" sqref="C32"/>
    </sheetView>
  </sheetViews>
  <sheetFormatPr defaultColWidth="7.8515625" defaultRowHeight="12.75"/>
  <cols>
    <col min="1" max="1" width="5.8515625" style="61" customWidth="1"/>
    <col min="2" max="2" width="42.28125" style="28" customWidth="1"/>
    <col min="3" max="3" width="16.421875" style="28" customWidth="1"/>
    <col min="4" max="5" width="14.7109375" style="28" customWidth="1"/>
    <col min="6" max="6" width="15.421875" style="28" customWidth="1"/>
    <col min="7" max="7" width="19.8515625" style="28" bestFit="1" customWidth="1"/>
    <col min="8" max="16384" width="7.8515625" style="28" customWidth="1"/>
  </cols>
  <sheetData>
    <row r="2" spans="1:7" ht="15">
      <c r="A2" s="45" t="s">
        <v>40</v>
      </c>
      <c r="C2" s="550">
        <f>IF(+[0]!ProviderName&lt;&gt;0,+[0]!ProviderName,0)</f>
        <v>0</v>
      </c>
      <c r="D2" s="550"/>
      <c r="F2" s="175" t="s">
        <v>45</v>
      </c>
      <c r="G2" s="296">
        <f>IF(Begindate&lt;&gt;0,(Begindate),0)</f>
        <v>0</v>
      </c>
    </row>
    <row r="3" spans="2:7" ht="14.25">
      <c r="B3" s="29"/>
      <c r="C3" s="63"/>
      <c r="F3" s="151"/>
      <c r="G3" s="91"/>
    </row>
    <row r="4" spans="1:7" ht="15">
      <c r="A4" s="45" t="s">
        <v>819</v>
      </c>
      <c r="C4" s="548">
        <f>IF(+Instruct!C15&lt;&gt;0,+Instruct!C15,0)</f>
        <v>0</v>
      </c>
      <c r="D4" s="548"/>
      <c r="F4" s="175" t="s">
        <v>47</v>
      </c>
      <c r="G4" s="296">
        <f>IF(Enddate&lt;&gt;0,(Enddate),0)</f>
        <v>0</v>
      </c>
    </row>
    <row r="5" ht="15">
      <c r="B5" s="62"/>
    </row>
    <row r="6" ht="15">
      <c r="B6" s="62"/>
    </row>
    <row r="7" spans="2:7" s="61" customFormat="1" ht="14.25">
      <c r="B7" s="77"/>
      <c r="C7" s="77" t="s">
        <v>82</v>
      </c>
      <c r="D7" s="77" t="s">
        <v>83</v>
      </c>
      <c r="E7" s="75" t="s">
        <v>84</v>
      </c>
      <c r="F7" s="75" t="s">
        <v>85</v>
      </c>
      <c r="G7" s="78" t="s">
        <v>86</v>
      </c>
    </row>
    <row r="8" spans="2:7" s="61" customFormat="1" ht="14.25">
      <c r="B8" s="77"/>
      <c r="C8" s="77"/>
      <c r="D8" s="77"/>
      <c r="E8" s="75"/>
      <c r="F8" s="75"/>
      <c r="G8" s="78"/>
    </row>
    <row r="9" spans="2:7" ht="14.25">
      <c r="B9" s="75"/>
      <c r="C9" s="75"/>
      <c r="D9" s="75" t="s">
        <v>616</v>
      </c>
      <c r="E9" s="75" t="s">
        <v>619</v>
      </c>
      <c r="F9" s="75"/>
      <c r="G9" s="75"/>
    </row>
    <row r="10" spans="2:7" ht="14.25">
      <c r="B10" s="75"/>
      <c r="C10" s="75" t="s">
        <v>593</v>
      </c>
      <c r="D10" s="75" t="s">
        <v>618</v>
      </c>
      <c r="E10" s="75" t="s">
        <v>592</v>
      </c>
      <c r="F10" s="75" t="s">
        <v>620</v>
      </c>
      <c r="G10" s="75" t="s">
        <v>181</v>
      </c>
    </row>
    <row r="11" spans="2:7" ht="14.25">
      <c r="B11" s="8" t="s">
        <v>621</v>
      </c>
      <c r="C11" s="8" t="s">
        <v>622</v>
      </c>
      <c r="D11" s="8" t="s">
        <v>622</v>
      </c>
      <c r="E11" s="8" t="s">
        <v>622</v>
      </c>
      <c r="F11" s="8" t="s">
        <v>623</v>
      </c>
      <c r="G11" s="8" t="s">
        <v>622</v>
      </c>
    </row>
    <row r="12" spans="3:7" ht="14.25">
      <c r="C12" s="29"/>
      <c r="D12" s="29"/>
      <c r="E12" s="29"/>
      <c r="F12" s="29"/>
      <c r="G12" s="29"/>
    </row>
    <row r="13" spans="3:7" ht="14.25">
      <c r="C13" s="29"/>
      <c r="D13" s="29"/>
      <c r="E13" s="29"/>
      <c r="F13" s="29"/>
      <c r="G13" s="29"/>
    </row>
    <row r="14" spans="1:7" ht="15" customHeight="1">
      <c r="A14" s="61" t="s">
        <v>50</v>
      </c>
      <c r="B14" s="28" t="s">
        <v>624</v>
      </c>
      <c r="C14" s="405">
        <f>'E-2'!G16-'E-1'!G16</f>
        <v>0</v>
      </c>
      <c r="D14" s="405">
        <f>+'E-2'!G18</f>
        <v>0</v>
      </c>
      <c r="E14" s="405">
        <f>+'E-2'!G20</f>
        <v>0</v>
      </c>
      <c r="F14" s="355" t="s">
        <v>625</v>
      </c>
      <c r="G14" s="405">
        <f>+'E-2'!G22</f>
        <v>0</v>
      </c>
    </row>
    <row r="15" spans="3:7" ht="15" customHeight="1">
      <c r="C15" s="328"/>
      <c r="D15" s="328"/>
      <c r="E15" s="328"/>
      <c r="F15" s="328"/>
      <c r="G15" s="328"/>
    </row>
    <row r="16" spans="1:7" ht="15" customHeight="1">
      <c r="A16" s="61" t="s">
        <v>52</v>
      </c>
      <c r="B16" s="28" t="s">
        <v>626</v>
      </c>
      <c r="C16" s="404">
        <f>+'E-1'!G16+'E-1'!G18</f>
        <v>0</v>
      </c>
      <c r="D16" s="404">
        <f>+'E-1'!G20</f>
        <v>0</v>
      </c>
      <c r="E16" s="404">
        <f>+'E-1'!G22</f>
        <v>0</v>
      </c>
      <c r="F16" s="404">
        <f>+'E-1'!G24</f>
        <v>0</v>
      </c>
      <c r="G16" s="404">
        <f>+'E-1'!G26</f>
        <v>0</v>
      </c>
    </row>
    <row r="17" spans="3:7" ht="15" customHeight="1">
      <c r="C17" s="362"/>
      <c r="D17" s="362"/>
      <c r="E17" s="362"/>
      <c r="F17" s="412"/>
      <c r="G17" s="412"/>
    </row>
    <row r="18" spans="1:7" ht="15" customHeight="1">
      <c r="A18" s="61" t="s">
        <v>54</v>
      </c>
      <c r="B18" s="28" t="s">
        <v>627</v>
      </c>
      <c r="C18" s="360">
        <f>+'C-3'!G194-'E-1'!G18</f>
        <v>0</v>
      </c>
      <c r="D18" s="360">
        <f>+'C-3'!G231-'C-3'!G228-'C-3'!G226</f>
        <v>0</v>
      </c>
      <c r="E18" s="360">
        <f>+'C-3'!G259-'C-3'!G257-'C-3'!G255</f>
        <v>0</v>
      </c>
      <c r="F18" s="404">
        <f>+'C-3'!G322-'C-3'!G297</f>
        <v>0</v>
      </c>
      <c r="G18" s="404">
        <f>+'C-3'!G357-'C-3'!G348-'C-3'!G338</f>
        <v>0</v>
      </c>
    </row>
    <row r="19" spans="1:7" ht="15" customHeight="1">
      <c r="A19" s="28"/>
      <c r="B19" s="79"/>
      <c r="C19" s="362"/>
      <c r="D19" s="362"/>
      <c r="E19" s="362"/>
      <c r="F19" s="362"/>
      <c r="G19" s="412"/>
    </row>
    <row r="20" spans="1:7" ht="15" customHeight="1">
      <c r="A20" s="61" t="s">
        <v>56</v>
      </c>
      <c r="B20" s="28" t="s">
        <v>628</v>
      </c>
      <c r="C20" s="360">
        <f>+'E-3'!G16</f>
        <v>0</v>
      </c>
      <c r="D20" s="360">
        <f>+'E-3'!G18</f>
        <v>0</v>
      </c>
      <c r="E20" s="360">
        <f>+'E-3'!G20</f>
        <v>0</v>
      </c>
      <c r="F20" s="360" t="s">
        <v>625</v>
      </c>
      <c r="G20" s="404">
        <f>+'E-3'!G22</f>
        <v>0</v>
      </c>
    </row>
    <row r="21" spans="2:7" ht="15" customHeight="1">
      <c r="B21" s="79"/>
      <c r="C21" s="56"/>
      <c r="D21" s="56"/>
      <c r="E21" s="56"/>
      <c r="F21" s="56"/>
      <c r="G21" s="328"/>
    </row>
    <row r="22" spans="2:7" ht="15" customHeight="1">
      <c r="B22" s="79"/>
      <c r="C22" s="56"/>
      <c r="D22" s="56"/>
      <c r="E22" s="56"/>
      <c r="F22" s="56"/>
      <c r="G22" s="328"/>
    </row>
    <row r="23" spans="1:7" ht="15" customHeight="1" thickBot="1">
      <c r="A23" s="61" t="s">
        <v>58</v>
      </c>
      <c r="B23" s="28" t="s">
        <v>629</v>
      </c>
      <c r="C23" s="356">
        <f>SUM(C14:C22)</f>
        <v>0</v>
      </c>
      <c r="D23" s="356">
        <f>SUM(D14:D22)</f>
        <v>0</v>
      </c>
      <c r="E23" s="356">
        <f>SUM(E14:E22)</f>
        <v>0</v>
      </c>
      <c r="F23" s="406">
        <f>SUM(F14:F22)</f>
        <v>0</v>
      </c>
      <c r="G23" s="406">
        <f>SUM(G14:G22)</f>
        <v>0</v>
      </c>
    </row>
    <row r="24" ht="15" customHeight="1" thickTop="1"/>
    <row r="25" spans="3:7" ht="15" customHeight="1">
      <c r="C25" s="29"/>
      <c r="D25" s="29"/>
      <c r="E25" s="29"/>
      <c r="F25" s="29"/>
      <c r="G25" s="29"/>
    </row>
    <row r="26" spans="1:7" ht="15" customHeight="1">
      <c r="A26" s="61" t="s">
        <v>60</v>
      </c>
      <c r="B26" s="28" t="s">
        <v>717</v>
      </c>
      <c r="C26" s="360">
        <f>+BasicCareDays</f>
        <v>0</v>
      </c>
      <c r="D26" s="360">
        <f>+VentCareDays</f>
        <v>0</v>
      </c>
      <c r="E26" s="360">
        <f>+PedCareDays</f>
        <v>0</v>
      </c>
      <c r="F26" s="346"/>
      <c r="G26" s="360">
        <f>+OtherDays</f>
        <v>0</v>
      </c>
    </row>
    <row r="27" spans="2:7" ht="15" customHeight="1">
      <c r="B27" s="79"/>
      <c r="C27" s="182"/>
      <c r="D27" s="182"/>
      <c r="E27" s="182"/>
      <c r="F27" s="53"/>
      <c r="G27" s="182"/>
    </row>
    <row r="28" spans="1:7" ht="15" customHeight="1" thickBot="1">
      <c r="A28" s="61" t="s">
        <v>229</v>
      </c>
      <c r="B28" s="28" t="s">
        <v>630</v>
      </c>
      <c r="C28" s="350">
        <f>IF(+C26=0,0,+ROUND(C23/C26,2))</f>
        <v>0</v>
      </c>
      <c r="D28" s="350">
        <f>IF(+D26=0,0,+ROUND(D23/D26,2))</f>
        <v>0</v>
      </c>
      <c r="E28" s="350">
        <f>IF(+E26=0,0,+ROUND(E23/E26,2))</f>
        <v>0</v>
      </c>
      <c r="F28" s="17"/>
      <c r="G28" s="350">
        <f>IF(+G26=0,0,+ROUND(G23/G26,2))</f>
        <v>0</v>
      </c>
    </row>
    <row r="29" spans="3:7" ht="15" customHeight="1" thickTop="1">
      <c r="C29" s="83"/>
      <c r="D29" s="83"/>
      <c r="E29" s="83"/>
      <c r="F29" s="83"/>
      <c r="G29" s="83"/>
    </row>
    <row r="30" spans="1:7" ht="15" customHeight="1">
      <c r="A30" s="61" t="s">
        <v>230</v>
      </c>
      <c r="B30" s="28" t="s">
        <v>710</v>
      </c>
      <c r="C30" s="360">
        <f>+BasicMedicaidDays</f>
        <v>0</v>
      </c>
      <c r="D30" s="360">
        <f>+VentMedicaidDays</f>
        <v>0</v>
      </c>
      <c r="E30" s="360">
        <f>+PedMedicaidDays</f>
        <v>0</v>
      </c>
      <c r="F30" s="346"/>
      <c r="G30" s="360">
        <f>+OtherMedicaidDays</f>
        <v>0</v>
      </c>
    </row>
    <row r="31" spans="2:7" ht="15" customHeight="1">
      <c r="B31" s="79"/>
      <c r="C31" s="182"/>
      <c r="D31" s="182"/>
      <c r="E31" s="182"/>
      <c r="F31" s="53"/>
      <c r="G31" s="182"/>
    </row>
    <row r="32" spans="1:7" ht="15" customHeight="1" thickBot="1">
      <c r="A32" s="61" t="s">
        <v>231</v>
      </c>
      <c r="B32" s="28" t="s">
        <v>631</v>
      </c>
      <c r="C32" s="356">
        <f>+C28*C30</f>
        <v>0</v>
      </c>
      <c r="D32" s="356">
        <f>+D28*D30</f>
        <v>0</v>
      </c>
      <c r="E32" s="356">
        <f>+E28*E30</f>
        <v>0</v>
      </c>
      <c r="F32" s="14"/>
      <c r="G32" s="356">
        <f>+G28*G30</f>
        <v>0</v>
      </c>
    </row>
    <row r="33" spans="3:7" ht="15" customHeight="1" thickTop="1">
      <c r="C33" s="29"/>
      <c r="D33" s="29"/>
      <c r="E33" s="29"/>
      <c r="F33" s="29"/>
      <c r="G33" s="29"/>
    </row>
    <row r="34" spans="1:7" ht="21" customHeight="1">
      <c r="A34" s="61" t="s">
        <v>233</v>
      </c>
      <c r="B34" s="28" t="s">
        <v>632</v>
      </c>
      <c r="C34" s="413">
        <v>0</v>
      </c>
      <c r="D34" s="413">
        <v>0</v>
      </c>
      <c r="E34" s="413">
        <v>0</v>
      </c>
      <c r="F34" s="345"/>
      <c r="G34" s="413">
        <v>0</v>
      </c>
    </row>
    <row r="35" spans="3:7" ht="15" customHeight="1">
      <c r="C35" s="29"/>
      <c r="D35" s="29"/>
      <c r="E35" s="29"/>
      <c r="F35" s="29"/>
      <c r="G35" s="29"/>
    </row>
    <row r="36" spans="2:7" ht="21" customHeight="1">
      <c r="B36" s="241" t="s">
        <v>679</v>
      </c>
      <c r="C36" s="414"/>
      <c r="D36" s="414"/>
      <c r="E36" s="414"/>
      <c r="F36" s="346"/>
      <c r="G36" s="414"/>
    </row>
    <row r="37" spans="3:7" ht="15" customHeight="1">
      <c r="C37" s="381"/>
      <c r="D37" s="381"/>
      <c r="E37" s="381"/>
      <c r="F37" s="346"/>
      <c r="G37" s="381"/>
    </row>
    <row r="38" spans="2:7" ht="21" customHeight="1">
      <c r="B38" s="28" t="s">
        <v>680</v>
      </c>
      <c r="C38" s="415">
        <f>+C36+C34</f>
        <v>0</v>
      </c>
      <c r="D38" s="415">
        <f>+D36+D34</f>
        <v>0</v>
      </c>
      <c r="E38" s="415">
        <f>+E36+E34</f>
        <v>0</v>
      </c>
      <c r="F38" s="346"/>
      <c r="G38" s="415">
        <f>+G36+G34</f>
        <v>0</v>
      </c>
    </row>
    <row r="39" spans="3:7" ht="15" customHeight="1">
      <c r="C39" s="20"/>
      <c r="D39" s="20"/>
      <c r="E39" s="20"/>
      <c r="F39" s="14"/>
      <c r="G39" s="20"/>
    </row>
    <row r="40" spans="1:7" ht="15" customHeight="1">
      <c r="A40" s="61" t="s">
        <v>235</v>
      </c>
      <c r="B40" s="28" t="s">
        <v>633</v>
      </c>
      <c r="C40" s="29"/>
      <c r="D40" s="29"/>
      <c r="E40" s="29"/>
      <c r="F40" s="29"/>
      <c r="G40" s="29"/>
    </row>
    <row r="41" spans="2:7" ht="22.5" customHeight="1" thickBot="1">
      <c r="B41" s="28" t="s">
        <v>634</v>
      </c>
      <c r="C41" s="411">
        <f>+C32-C38</f>
        <v>0</v>
      </c>
      <c r="D41" s="411">
        <f>+D32-D38</f>
        <v>0</v>
      </c>
      <c r="E41" s="411">
        <f>+E32-E38</f>
        <v>0</v>
      </c>
      <c r="F41" s="14"/>
      <c r="G41" s="411">
        <f>+G32-G38</f>
        <v>0</v>
      </c>
    </row>
    <row r="42" spans="3:7" ht="15" customHeight="1" thickTop="1">
      <c r="C42" s="29"/>
      <c r="D42" s="29"/>
      <c r="E42" s="29"/>
      <c r="F42" s="83"/>
      <c r="G42" s="344"/>
    </row>
    <row r="43" spans="1:7" ht="15" customHeight="1" thickBot="1">
      <c r="A43" s="61" t="s">
        <v>256</v>
      </c>
      <c r="B43" s="28" t="s">
        <v>635</v>
      </c>
      <c r="C43" s="29"/>
      <c r="D43" s="29"/>
      <c r="E43" s="29"/>
      <c r="F43" s="29"/>
      <c r="G43" s="356">
        <f>SUM(C41:G41)</f>
        <v>0</v>
      </c>
    </row>
    <row r="44" spans="3:7" ht="15" thickTop="1">
      <c r="C44" s="29"/>
      <c r="D44" s="29"/>
      <c r="E44" s="29"/>
      <c r="F44" s="29"/>
      <c r="G44" s="29"/>
    </row>
    <row r="45" spans="3:7" ht="14.25">
      <c r="C45" s="29"/>
      <c r="D45" s="29"/>
      <c r="E45" s="29"/>
      <c r="F45" s="29"/>
      <c r="G45" s="29"/>
    </row>
    <row r="492" spans="1:7" ht="15">
      <c r="A492" s="76"/>
      <c r="B492" s="65"/>
      <c r="C492" s="65"/>
      <c r="D492" s="65"/>
      <c r="E492" s="65"/>
      <c r="F492" s="65"/>
      <c r="G492" s="65"/>
    </row>
    <row r="493" spans="1:7" ht="15">
      <c r="A493" s="76"/>
      <c r="B493" s="65"/>
      <c r="C493" s="65"/>
      <c r="D493" s="65"/>
      <c r="E493" s="65"/>
      <c r="F493" s="65"/>
      <c r="G493" s="65"/>
    </row>
    <row r="494" spans="1:7" ht="15">
      <c r="A494" s="76"/>
      <c r="B494" s="65"/>
      <c r="C494" s="65"/>
      <c r="D494" s="65"/>
      <c r="E494" s="65"/>
      <c r="F494" s="65"/>
      <c r="G494" s="65"/>
    </row>
    <row r="495" spans="1:7" ht="15">
      <c r="A495" s="76"/>
      <c r="B495" s="65"/>
      <c r="C495" s="65"/>
      <c r="D495" s="65"/>
      <c r="E495" s="65"/>
      <c r="F495" s="65"/>
      <c r="G495" s="65"/>
    </row>
    <row r="496" spans="1:7" ht="15">
      <c r="A496" s="76"/>
      <c r="B496" s="65"/>
      <c r="C496" s="65"/>
      <c r="D496" s="65"/>
      <c r="E496" s="65"/>
      <c r="F496" s="65"/>
      <c r="G496" s="65"/>
    </row>
    <row r="497" spans="1:7" ht="15">
      <c r="A497" s="76"/>
      <c r="B497" s="65"/>
      <c r="C497" s="65"/>
      <c r="D497" s="65"/>
      <c r="E497" s="65"/>
      <c r="F497" s="65"/>
      <c r="G497" s="65"/>
    </row>
    <row r="498" spans="1:7" ht="15">
      <c r="A498" s="76"/>
      <c r="B498" s="65"/>
      <c r="C498" s="65"/>
      <c r="D498" s="65"/>
      <c r="E498" s="65"/>
      <c r="F498" s="65"/>
      <c r="G498" s="65"/>
    </row>
    <row r="499" spans="1:7" ht="15">
      <c r="A499" s="76"/>
      <c r="B499" s="65"/>
      <c r="C499" s="65"/>
      <c r="D499" s="65"/>
      <c r="E499" s="65"/>
      <c r="F499" s="65"/>
      <c r="G499" s="65"/>
    </row>
    <row r="500" spans="1:7" ht="15">
      <c r="A500" s="76"/>
      <c r="B500" s="65"/>
      <c r="C500" s="65"/>
      <c r="D500" s="65"/>
      <c r="E500" s="65"/>
      <c r="F500" s="65"/>
      <c r="G500" s="65"/>
    </row>
    <row r="501" spans="1:7" ht="15">
      <c r="A501" s="76"/>
      <c r="B501" s="65"/>
      <c r="C501" s="65"/>
      <c r="D501" s="65"/>
      <c r="E501" s="65"/>
      <c r="F501" s="65"/>
      <c r="G501" s="65"/>
    </row>
    <row r="502" spans="1:7" ht="15">
      <c r="A502" s="76"/>
      <c r="B502" s="65"/>
      <c r="C502" s="65"/>
      <c r="D502" s="65"/>
      <c r="E502" s="65"/>
      <c r="F502" s="65"/>
      <c r="G502" s="65"/>
    </row>
    <row r="503" spans="1:7" ht="15">
      <c r="A503" s="76"/>
      <c r="B503" s="65"/>
      <c r="C503" s="65"/>
      <c r="D503" s="65"/>
      <c r="E503" s="65"/>
      <c r="F503" s="65"/>
      <c r="G503" s="65"/>
    </row>
    <row r="504" spans="1:7" ht="15">
      <c r="A504" s="76"/>
      <c r="B504" s="65"/>
      <c r="C504" s="65"/>
      <c r="D504" s="65"/>
      <c r="E504" s="65"/>
      <c r="F504" s="65"/>
      <c r="G504" s="65"/>
    </row>
    <row r="505" spans="1:7" ht="15">
      <c r="A505" s="76"/>
      <c r="B505" s="65"/>
      <c r="C505" s="65"/>
      <c r="D505" s="65"/>
      <c r="E505" s="65"/>
      <c r="F505" s="65"/>
      <c r="G505" s="65"/>
    </row>
    <row r="506" spans="1:7" ht="15">
      <c r="A506" s="76"/>
      <c r="B506" s="65"/>
      <c r="C506" s="65"/>
      <c r="D506" s="65"/>
      <c r="E506" s="65"/>
      <c r="F506" s="65"/>
      <c r="G506" s="65"/>
    </row>
    <row r="507" spans="1:7" ht="15">
      <c r="A507" s="76"/>
      <c r="B507" s="65"/>
      <c r="C507" s="65"/>
      <c r="D507" s="65"/>
      <c r="E507" s="65"/>
      <c r="F507" s="65"/>
      <c r="G507" s="65"/>
    </row>
    <row r="508" spans="1:7" ht="15">
      <c r="A508" s="76"/>
      <c r="B508" s="65"/>
      <c r="C508" s="65"/>
      <c r="D508" s="65"/>
      <c r="E508" s="65"/>
      <c r="F508" s="65"/>
      <c r="G508" s="65"/>
    </row>
    <row r="509" spans="1:7" ht="15">
      <c r="A509" s="76"/>
      <c r="B509" s="65"/>
      <c r="C509" s="65"/>
      <c r="D509" s="65"/>
      <c r="E509" s="65"/>
      <c r="F509" s="65"/>
      <c r="G509" s="65"/>
    </row>
    <row r="510" spans="1:7" ht="15">
      <c r="A510" s="76"/>
      <c r="B510" s="65"/>
      <c r="C510" s="65"/>
      <c r="D510" s="65"/>
      <c r="E510" s="65"/>
      <c r="F510" s="65"/>
      <c r="G510" s="65"/>
    </row>
    <row r="511" spans="1:7" ht="15">
      <c r="A511" s="76"/>
      <c r="B511" s="65"/>
      <c r="C511" s="65"/>
      <c r="D511" s="65"/>
      <c r="E511" s="65"/>
      <c r="F511" s="65"/>
      <c r="G511" s="65"/>
    </row>
    <row r="512" spans="1:7" ht="15">
      <c r="A512" s="76"/>
      <c r="B512" s="65"/>
      <c r="C512" s="65"/>
      <c r="D512" s="65"/>
      <c r="E512" s="65"/>
      <c r="F512" s="65"/>
      <c r="G512" s="65"/>
    </row>
    <row r="513" spans="1:7" ht="15">
      <c r="A513" s="76"/>
      <c r="B513" s="65"/>
      <c r="C513" s="65"/>
      <c r="D513" s="65"/>
      <c r="E513" s="65"/>
      <c r="F513" s="65"/>
      <c r="G513" s="65"/>
    </row>
    <row r="514" spans="1:7" ht="15">
      <c r="A514" s="76"/>
      <c r="B514" s="65"/>
      <c r="C514" s="65"/>
      <c r="D514" s="65"/>
      <c r="E514" s="65"/>
      <c r="F514" s="65"/>
      <c r="G514" s="65"/>
    </row>
    <row r="515" spans="1:7" ht="15">
      <c r="A515" s="76"/>
      <c r="B515" s="65"/>
      <c r="C515" s="65"/>
      <c r="D515" s="65"/>
      <c r="E515" s="65"/>
      <c r="F515" s="65"/>
      <c r="G515" s="65"/>
    </row>
    <row r="516" spans="1:7" ht="15">
      <c r="A516" s="76"/>
      <c r="B516" s="65"/>
      <c r="C516" s="65"/>
      <c r="D516" s="65"/>
      <c r="E516" s="65"/>
      <c r="F516" s="65"/>
      <c r="G516" s="65"/>
    </row>
    <row r="517" spans="1:7" ht="15">
      <c r="A517" s="76"/>
      <c r="B517" s="65"/>
      <c r="C517" s="65"/>
      <c r="D517" s="65"/>
      <c r="E517" s="65"/>
      <c r="F517" s="65"/>
      <c r="G517" s="65"/>
    </row>
    <row r="518" spans="1:7" ht="15">
      <c r="A518" s="76"/>
      <c r="B518" s="65"/>
      <c r="C518" s="65"/>
      <c r="D518" s="65"/>
      <c r="E518" s="65"/>
      <c r="F518" s="65"/>
      <c r="G518" s="65"/>
    </row>
    <row r="519" spans="1:7" ht="15">
      <c r="A519" s="76"/>
      <c r="B519" s="65"/>
      <c r="C519" s="65"/>
      <c r="D519" s="65"/>
      <c r="E519" s="65"/>
      <c r="F519" s="65"/>
      <c r="G519" s="65"/>
    </row>
    <row r="520" spans="1:7" ht="15">
      <c r="A520" s="76"/>
      <c r="B520" s="65"/>
      <c r="C520" s="65"/>
      <c r="D520" s="65"/>
      <c r="E520" s="65"/>
      <c r="F520" s="65"/>
      <c r="G520" s="65"/>
    </row>
    <row r="521" spans="1:7" ht="15">
      <c r="A521" s="76"/>
      <c r="B521" s="65"/>
      <c r="C521" s="65"/>
      <c r="D521" s="65"/>
      <c r="E521" s="65"/>
      <c r="F521" s="65"/>
      <c r="G521" s="65"/>
    </row>
    <row r="522" spans="1:7" ht="15">
      <c r="A522" s="76"/>
      <c r="B522" s="65"/>
      <c r="C522" s="65"/>
      <c r="D522" s="65"/>
      <c r="E522" s="65"/>
      <c r="F522" s="65"/>
      <c r="G522" s="65"/>
    </row>
    <row r="523" spans="1:7" ht="15">
      <c r="A523" s="76"/>
      <c r="B523" s="65"/>
      <c r="C523" s="65"/>
      <c r="D523" s="65"/>
      <c r="E523" s="65"/>
      <c r="F523" s="65"/>
      <c r="G523" s="65"/>
    </row>
    <row r="524" spans="1:7" ht="15">
      <c r="A524" s="76"/>
      <c r="B524" s="65"/>
      <c r="C524" s="65"/>
      <c r="D524" s="65"/>
      <c r="E524" s="65"/>
      <c r="F524" s="65"/>
      <c r="G524" s="65"/>
    </row>
    <row r="525" spans="1:7" ht="15">
      <c r="A525" s="76"/>
      <c r="B525" s="65"/>
      <c r="C525" s="65"/>
      <c r="D525" s="65"/>
      <c r="E525" s="65"/>
      <c r="F525" s="65"/>
      <c r="G525" s="65"/>
    </row>
    <row r="526" spans="1:7" ht="15">
      <c r="A526" s="76"/>
      <c r="B526" s="65"/>
      <c r="C526" s="65"/>
      <c r="D526" s="65"/>
      <c r="E526" s="65"/>
      <c r="F526" s="65"/>
      <c r="G526" s="65"/>
    </row>
    <row r="527" spans="1:7" ht="15">
      <c r="A527" s="76"/>
      <c r="B527" s="65"/>
      <c r="C527" s="65"/>
      <c r="D527" s="65"/>
      <c r="E527" s="65"/>
      <c r="F527" s="65"/>
      <c r="G527" s="65"/>
    </row>
    <row r="528" spans="1:7" ht="15">
      <c r="A528" s="76"/>
      <c r="B528" s="65"/>
      <c r="C528" s="65"/>
      <c r="D528" s="65"/>
      <c r="E528" s="65"/>
      <c r="F528" s="65"/>
      <c r="G528" s="65"/>
    </row>
    <row r="529" spans="1:7" ht="15">
      <c r="A529" s="76"/>
      <c r="B529" s="65"/>
      <c r="C529" s="65"/>
      <c r="D529" s="65"/>
      <c r="E529" s="65"/>
      <c r="F529" s="65"/>
      <c r="G529" s="65"/>
    </row>
    <row r="530" spans="1:7" ht="15">
      <c r="A530" s="76"/>
      <c r="B530" s="65"/>
      <c r="C530" s="65"/>
      <c r="D530" s="65"/>
      <c r="E530" s="65"/>
      <c r="F530" s="65"/>
      <c r="G530" s="65"/>
    </row>
    <row r="531" spans="1:7" ht="15">
      <c r="A531" s="76"/>
      <c r="B531" s="65"/>
      <c r="C531" s="65"/>
      <c r="D531" s="65"/>
      <c r="E531" s="65"/>
      <c r="F531" s="65"/>
      <c r="G531" s="65"/>
    </row>
    <row r="532" spans="1:7" ht="15">
      <c r="A532" s="76"/>
      <c r="B532" s="65"/>
      <c r="C532" s="65"/>
      <c r="D532" s="65"/>
      <c r="E532" s="65"/>
      <c r="F532" s="65"/>
      <c r="G532" s="65"/>
    </row>
    <row r="533" spans="1:7" ht="15">
      <c r="A533" s="76"/>
      <c r="B533" s="65"/>
      <c r="C533" s="65"/>
      <c r="D533" s="65"/>
      <c r="E533" s="65"/>
      <c r="F533" s="65"/>
      <c r="G533" s="65"/>
    </row>
    <row r="534" spans="1:7" ht="15">
      <c r="A534" s="76"/>
      <c r="B534" s="65"/>
      <c r="C534" s="65"/>
      <c r="D534" s="65"/>
      <c r="E534" s="65"/>
      <c r="F534" s="65"/>
      <c r="G534" s="65"/>
    </row>
    <row r="535" spans="1:7" ht="15">
      <c r="A535" s="76"/>
      <c r="B535" s="65"/>
      <c r="C535" s="65"/>
      <c r="D535" s="65"/>
      <c r="E535" s="65"/>
      <c r="F535" s="65"/>
      <c r="G535" s="65"/>
    </row>
    <row r="536" spans="1:7" ht="15">
      <c r="A536" s="76"/>
      <c r="B536" s="65"/>
      <c r="C536" s="65"/>
      <c r="D536" s="65"/>
      <c r="E536" s="65"/>
      <c r="F536" s="65"/>
      <c r="G536" s="65"/>
    </row>
    <row r="537" spans="1:7" ht="15">
      <c r="A537" s="76"/>
      <c r="B537" s="65"/>
      <c r="C537" s="65"/>
      <c r="D537" s="65"/>
      <c r="E537" s="65"/>
      <c r="F537" s="65"/>
      <c r="G537" s="65"/>
    </row>
    <row r="538" spans="1:7" ht="15">
      <c r="A538" s="76"/>
      <c r="B538" s="65"/>
      <c r="C538" s="65"/>
      <c r="D538" s="65"/>
      <c r="E538" s="65"/>
      <c r="F538" s="65"/>
      <c r="G538" s="65"/>
    </row>
    <row r="539" spans="1:7" ht="15">
      <c r="A539" s="76"/>
      <c r="B539" s="65"/>
      <c r="C539" s="65"/>
      <c r="D539" s="65"/>
      <c r="E539" s="65"/>
      <c r="F539" s="65"/>
      <c r="G539" s="65"/>
    </row>
    <row r="540" spans="1:7" ht="15">
      <c r="A540" s="76"/>
      <c r="B540" s="65"/>
      <c r="C540" s="65"/>
      <c r="D540" s="65"/>
      <c r="E540" s="65"/>
      <c r="F540" s="65"/>
      <c r="G540" s="65"/>
    </row>
    <row r="541" spans="1:7" ht="15">
      <c r="A541" s="76"/>
      <c r="B541" s="65"/>
      <c r="C541" s="65"/>
      <c r="D541" s="65"/>
      <c r="E541" s="65"/>
      <c r="F541" s="65"/>
      <c r="G541" s="65"/>
    </row>
    <row r="542" spans="1:7" ht="15">
      <c r="A542" s="76"/>
      <c r="B542" s="65"/>
      <c r="C542" s="65"/>
      <c r="D542" s="65"/>
      <c r="E542" s="65"/>
      <c r="F542" s="65"/>
      <c r="G542" s="65"/>
    </row>
    <row r="543" spans="1:7" ht="15">
      <c r="A543" s="76"/>
      <c r="B543" s="65"/>
      <c r="C543" s="65"/>
      <c r="D543" s="65"/>
      <c r="E543" s="65"/>
      <c r="F543" s="65"/>
      <c r="G543" s="65"/>
    </row>
    <row r="544" spans="1:7" ht="15">
      <c r="A544" s="76"/>
      <c r="B544" s="65"/>
      <c r="C544" s="65"/>
      <c r="D544" s="65"/>
      <c r="E544" s="65"/>
      <c r="F544" s="65"/>
      <c r="G544" s="65"/>
    </row>
    <row r="545" spans="1:7" ht="15">
      <c r="A545" s="76"/>
      <c r="B545" s="65"/>
      <c r="C545" s="65"/>
      <c r="D545" s="65"/>
      <c r="E545" s="65"/>
      <c r="F545" s="65"/>
      <c r="G545" s="65"/>
    </row>
    <row r="546" spans="1:7" ht="15">
      <c r="A546" s="76"/>
      <c r="B546" s="65"/>
      <c r="C546" s="65"/>
      <c r="D546" s="65"/>
      <c r="E546" s="65"/>
      <c r="F546" s="65"/>
      <c r="G546" s="65"/>
    </row>
    <row r="547" spans="1:7" ht="15">
      <c r="A547" s="76"/>
      <c r="B547" s="65"/>
      <c r="C547" s="65"/>
      <c r="D547" s="65"/>
      <c r="E547" s="65"/>
      <c r="F547" s="65"/>
      <c r="G547" s="65"/>
    </row>
    <row r="548" spans="1:7" ht="15">
      <c r="A548" s="76"/>
      <c r="B548" s="65"/>
      <c r="C548" s="65"/>
      <c r="D548" s="65"/>
      <c r="E548" s="65"/>
      <c r="F548" s="65"/>
      <c r="G548" s="65"/>
    </row>
    <row r="549" spans="1:7" ht="15">
      <c r="A549" s="76"/>
      <c r="B549" s="65"/>
      <c r="C549" s="65"/>
      <c r="D549" s="65"/>
      <c r="E549" s="65"/>
      <c r="F549" s="65"/>
      <c r="G549" s="65"/>
    </row>
    <row r="550" spans="1:7" ht="15">
      <c r="A550" s="76"/>
      <c r="B550" s="65"/>
      <c r="C550" s="65"/>
      <c r="D550" s="65"/>
      <c r="E550" s="65"/>
      <c r="F550" s="65"/>
      <c r="G550" s="65"/>
    </row>
    <row r="551" spans="1:7" ht="15">
      <c r="A551" s="76"/>
      <c r="B551" s="65"/>
      <c r="C551" s="65"/>
      <c r="D551" s="65"/>
      <c r="E551" s="65"/>
      <c r="F551" s="65"/>
      <c r="G551" s="65"/>
    </row>
    <row r="552" spans="1:7" ht="15">
      <c r="A552" s="76"/>
      <c r="B552" s="65"/>
      <c r="C552" s="65"/>
      <c r="D552" s="65"/>
      <c r="E552" s="65"/>
      <c r="F552" s="65"/>
      <c r="G552" s="65"/>
    </row>
    <row r="553" spans="1:7" ht="15">
      <c r="A553" s="76"/>
      <c r="B553" s="65"/>
      <c r="C553" s="65"/>
      <c r="D553" s="65"/>
      <c r="E553" s="65"/>
      <c r="F553" s="65"/>
      <c r="G553" s="65"/>
    </row>
    <row r="554" spans="1:7" ht="15">
      <c r="A554" s="76"/>
      <c r="B554" s="65"/>
      <c r="C554" s="65"/>
      <c r="D554" s="65"/>
      <c r="E554" s="65"/>
      <c r="F554" s="65"/>
      <c r="G554" s="65"/>
    </row>
    <row r="555" spans="1:7" ht="15">
      <c r="A555" s="76"/>
      <c r="B555" s="65"/>
      <c r="C555" s="65"/>
      <c r="D555" s="65"/>
      <c r="E555" s="65"/>
      <c r="F555" s="65"/>
      <c r="G555" s="65"/>
    </row>
    <row r="556" spans="1:7" ht="15">
      <c r="A556" s="76"/>
      <c r="B556" s="65"/>
      <c r="C556" s="65"/>
      <c r="D556" s="65"/>
      <c r="E556" s="65"/>
      <c r="F556" s="65"/>
      <c r="G556" s="65"/>
    </row>
    <row r="557" spans="1:7" ht="15">
      <c r="A557" s="76"/>
      <c r="B557" s="65"/>
      <c r="C557" s="65"/>
      <c r="D557" s="65"/>
      <c r="E557" s="65"/>
      <c r="F557" s="65"/>
      <c r="G557" s="65"/>
    </row>
    <row r="558" spans="1:7" ht="15">
      <c r="A558" s="76"/>
      <c r="B558" s="65"/>
      <c r="C558" s="65"/>
      <c r="D558" s="65"/>
      <c r="E558" s="65"/>
      <c r="F558" s="65"/>
      <c r="G558" s="65"/>
    </row>
    <row r="559" spans="1:7" ht="15">
      <c r="A559" s="76"/>
      <c r="B559" s="65"/>
      <c r="C559" s="65"/>
      <c r="D559" s="65"/>
      <c r="E559" s="65"/>
      <c r="F559" s="65"/>
      <c r="G559" s="65"/>
    </row>
    <row r="560" spans="1:7" ht="15">
      <c r="A560" s="76"/>
      <c r="B560" s="65"/>
      <c r="C560" s="65"/>
      <c r="D560" s="65"/>
      <c r="E560" s="65"/>
      <c r="F560" s="65"/>
      <c r="G560" s="65"/>
    </row>
    <row r="561" spans="1:7" ht="15">
      <c r="A561" s="76"/>
      <c r="B561" s="65"/>
      <c r="C561" s="65"/>
      <c r="D561" s="65"/>
      <c r="E561" s="65"/>
      <c r="F561" s="65"/>
      <c r="G561" s="65"/>
    </row>
    <row r="562" spans="1:7" ht="15">
      <c r="A562" s="76"/>
      <c r="B562" s="65"/>
      <c r="C562" s="65"/>
      <c r="D562" s="65"/>
      <c r="E562" s="65"/>
      <c r="F562" s="65"/>
      <c r="G562" s="65"/>
    </row>
    <row r="563" spans="1:7" ht="15">
      <c r="A563" s="76"/>
      <c r="B563" s="65"/>
      <c r="C563" s="65"/>
      <c r="D563" s="65"/>
      <c r="E563" s="65"/>
      <c r="F563" s="65"/>
      <c r="G563" s="65"/>
    </row>
    <row r="564" spans="1:7" ht="15">
      <c r="A564" s="76"/>
      <c r="B564" s="65"/>
      <c r="C564" s="65"/>
      <c r="D564" s="65"/>
      <c r="E564" s="65"/>
      <c r="F564" s="65"/>
      <c r="G564" s="65"/>
    </row>
    <row r="565" spans="1:7" ht="15">
      <c r="A565" s="76"/>
      <c r="B565" s="65"/>
      <c r="C565" s="65"/>
      <c r="D565" s="65"/>
      <c r="E565" s="65"/>
      <c r="F565" s="65"/>
      <c r="G565" s="65"/>
    </row>
    <row r="566" spans="1:7" ht="15">
      <c r="A566" s="76"/>
      <c r="B566" s="65"/>
      <c r="C566" s="65"/>
      <c r="D566" s="65"/>
      <c r="E566" s="65"/>
      <c r="F566" s="65"/>
      <c r="G566" s="65"/>
    </row>
    <row r="567" spans="1:7" ht="15">
      <c r="A567" s="76"/>
      <c r="B567" s="65"/>
      <c r="C567" s="65"/>
      <c r="D567" s="65"/>
      <c r="E567" s="65"/>
      <c r="F567" s="65"/>
      <c r="G567" s="65"/>
    </row>
    <row r="568" spans="1:7" ht="15">
      <c r="A568" s="76"/>
      <c r="B568" s="65"/>
      <c r="C568" s="65"/>
      <c r="D568" s="65"/>
      <c r="E568" s="65"/>
      <c r="F568" s="65"/>
      <c r="G568" s="65"/>
    </row>
    <row r="569" spans="1:7" ht="15">
      <c r="A569" s="76"/>
      <c r="B569" s="65"/>
      <c r="C569" s="65"/>
      <c r="D569" s="65"/>
      <c r="E569" s="65"/>
      <c r="F569" s="65"/>
      <c r="G569" s="65"/>
    </row>
    <row r="570" spans="1:7" ht="15">
      <c r="A570" s="76"/>
      <c r="B570" s="65"/>
      <c r="C570" s="65"/>
      <c r="D570" s="65"/>
      <c r="E570" s="65"/>
      <c r="F570" s="65"/>
      <c r="G570" s="65"/>
    </row>
    <row r="571" spans="1:7" ht="15">
      <c r="A571" s="76"/>
      <c r="B571" s="65"/>
      <c r="C571" s="65"/>
      <c r="D571" s="65"/>
      <c r="E571" s="65"/>
      <c r="F571" s="65"/>
      <c r="G571" s="65"/>
    </row>
    <row r="572" spans="1:7" ht="15">
      <c r="A572" s="76"/>
      <c r="B572" s="65"/>
      <c r="C572" s="65"/>
      <c r="D572" s="65"/>
      <c r="E572" s="65"/>
      <c r="F572" s="65"/>
      <c r="G572" s="65"/>
    </row>
    <row r="573" spans="1:7" ht="15">
      <c r="A573" s="76"/>
      <c r="B573" s="65"/>
      <c r="C573" s="65"/>
      <c r="D573" s="65"/>
      <c r="E573" s="65"/>
      <c r="F573" s="65"/>
      <c r="G573" s="65"/>
    </row>
    <row r="574" spans="1:7" ht="15">
      <c r="A574" s="76"/>
      <c r="B574" s="65"/>
      <c r="C574" s="65"/>
      <c r="D574" s="65"/>
      <c r="E574" s="65"/>
      <c r="F574" s="65"/>
      <c r="G574" s="65"/>
    </row>
    <row r="575" spans="1:7" ht="15">
      <c r="A575" s="76"/>
      <c r="B575" s="65"/>
      <c r="C575" s="65"/>
      <c r="D575" s="65"/>
      <c r="E575" s="65"/>
      <c r="F575" s="65"/>
      <c r="G575" s="65"/>
    </row>
    <row r="576" spans="1:7" ht="15">
      <c r="A576" s="76"/>
      <c r="B576" s="65"/>
      <c r="C576" s="65"/>
      <c r="D576" s="65"/>
      <c r="E576" s="65"/>
      <c r="F576" s="65"/>
      <c r="G576" s="65"/>
    </row>
    <row r="577" spans="1:7" ht="15">
      <c r="A577" s="76"/>
      <c r="B577" s="65"/>
      <c r="C577" s="65"/>
      <c r="D577" s="65"/>
      <c r="E577" s="65"/>
      <c r="F577" s="65"/>
      <c r="G577" s="65"/>
    </row>
    <row r="578" spans="1:7" ht="15">
      <c r="A578" s="76"/>
      <c r="B578" s="65"/>
      <c r="C578" s="65"/>
      <c r="D578" s="65"/>
      <c r="E578" s="65"/>
      <c r="F578" s="65"/>
      <c r="G578" s="65"/>
    </row>
    <row r="579" spans="1:7" ht="15">
      <c r="A579" s="76"/>
      <c r="B579" s="65"/>
      <c r="C579" s="65"/>
      <c r="D579" s="65"/>
      <c r="E579" s="65"/>
      <c r="F579" s="65"/>
      <c r="G579" s="65"/>
    </row>
    <row r="580" spans="1:7" ht="15">
      <c r="A580" s="76"/>
      <c r="B580" s="65"/>
      <c r="C580" s="65"/>
      <c r="D580" s="65"/>
      <c r="E580" s="65"/>
      <c r="F580" s="65"/>
      <c r="G580" s="65"/>
    </row>
    <row r="581" spans="1:7" ht="15">
      <c r="A581" s="76"/>
      <c r="B581" s="65"/>
      <c r="C581" s="65"/>
      <c r="D581" s="65"/>
      <c r="E581" s="65"/>
      <c r="F581" s="65"/>
      <c r="G581" s="65"/>
    </row>
    <row r="582" spans="1:7" ht="15">
      <c r="A582" s="76"/>
      <c r="B582" s="65"/>
      <c r="C582" s="65"/>
      <c r="D582" s="65"/>
      <c r="E582" s="65"/>
      <c r="F582" s="65"/>
      <c r="G582" s="65"/>
    </row>
    <row r="583" spans="1:7" ht="15">
      <c r="A583" s="76"/>
      <c r="B583" s="65"/>
      <c r="C583" s="65"/>
      <c r="D583" s="65"/>
      <c r="E583" s="65"/>
      <c r="F583" s="65"/>
      <c r="G583" s="65"/>
    </row>
    <row r="584" spans="1:7" ht="15">
      <c r="A584" s="76"/>
      <c r="B584" s="65"/>
      <c r="C584" s="65"/>
      <c r="D584" s="65"/>
      <c r="E584" s="65"/>
      <c r="F584" s="65"/>
      <c r="G584" s="65"/>
    </row>
    <row r="585" spans="1:7" ht="15">
      <c r="A585" s="76"/>
      <c r="B585" s="65"/>
      <c r="C585" s="65"/>
      <c r="D585" s="65"/>
      <c r="E585" s="65"/>
      <c r="F585" s="65"/>
      <c r="G585" s="65"/>
    </row>
    <row r="586" spans="1:7" ht="15">
      <c r="A586" s="76"/>
      <c r="B586" s="65"/>
      <c r="C586" s="65"/>
      <c r="D586" s="65"/>
      <c r="E586" s="65"/>
      <c r="F586" s="65"/>
      <c r="G586" s="65"/>
    </row>
    <row r="587" spans="1:7" ht="15">
      <c r="A587" s="76"/>
      <c r="B587" s="65"/>
      <c r="C587" s="65"/>
      <c r="D587" s="65"/>
      <c r="E587" s="65"/>
      <c r="F587" s="65"/>
      <c r="G587" s="65"/>
    </row>
    <row r="588" spans="1:7" ht="15">
      <c r="A588" s="76"/>
      <c r="B588" s="65"/>
      <c r="C588" s="65"/>
      <c r="D588" s="65"/>
      <c r="E588" s="65"/>
      <c r="F588" s="65"/>
      <c r="G588" s="65"/>
    </row>
    <row r="589" spans="1:7" ht="15">
      <c r="A589" s="76"/>
      <c r="B589" s="65"/>
      <c r="C589" s="65"/>
      <c r="D589" s="65"/>
      <c r="E589" s="65"/>
      <c r="F589" s="65"/>
      <c r="G589" s="65"/>
    </row>
    <row r="590" spans="1:7" ht="15">
      <c r="A590" s="76"/>
      <c r="B590" s="65"/>
      <c r="C590" s="65"/>
      <c r="D590" s="65"/>
      <c r="E590" s="65"/>
      <c r="F590" s="65"/>
      <c r="G590" s="65"/>
    </row>
    <row r="591" spans="1:7" ht="15">
      <c r="A591" s="76"/>
      <c r="B591" s="65"/>
      <c r="C591" s="65"/>
      <c r="D591" s="65"/>
      <c r="E591" s="65"/>
      <c r="F591" s="65"/>
      <c r="G591" s="65"/>
    </row>
    <row r="592" spans="1:7" ht="15">
      <c r="A592" s="76"/>
      <c r="B592" s="65"/>
      <c r="C592" s="65"/>
      <c r="D592" s="65"/>
      <c r="E592" s="65"/>
      <c r="F592" s="65"/>
      <c r="G592" s="65"/>
    </row>
    <row r="593" spans="1:7" ht="15">
      <c r="A593" s="76"/>
      <c r="B593" s="65"/>
      <c r="C593" s="65"/>
      <c r="D593" s="65"/>
      <c r="E593" s="65"/>
      <c r="F593" s="65"/>
      <c r="G593" s="65"/>
    </row>
    <row r="594" spans="1:7" ht="15">
      <c r="A594" s="76"/>
      <c r="B594" s="65"/>
      <c r="C594" s="65"/>
      <c r="D594" s="65"/>
      <c r="E594" s="65"/>
      <c r="F594" s="65"/>
      <c r="G594" s="65"/>
    </row>
    <row r="595" spans="1:7" ht="15">
      <c r="A595" s="76"/>
      <c r="B595" s="65"/>
      <c r="C595" s="65"/>
      <c r="D595" s="65"/>
      <c r="E595" s="65"/>
      <c r="F595" s="65"/>
      <c r="G595" s="65"/>
    </row>
    <row r="596" spans="1:7" ht="15">
      <c r="A596" s="76"/>
      <c r="B596" s="65"/>
      <c r="C596" s="65"/>
      <c r="D596" s="65"/>
      <c r="E596" s="65"/>
      <c r="F596" s="65"/>
      <c r="G596" s="65"/>
    </row>
    <row r="597" spans="1:7" ht="15">
      <c r="A597" s="76"/>
      <c r="B597" s="65"/>
      <c r="C597" s="65"/>
      <c r="D597" s="65"/>
      <c r="E597" s="65"/>
      <c r="F597" s="65"/>
      <c r="G597" s="65"/>
    </row>
    <row r="598" spans="1:7" ht="15">
      <c r="A598" s="76"/>
      <c r="B598" s="65"/>
      <c r="C598" s="65"/>
      <c r="D598" s="65"/>
      <c r="E598" s="65"/>
      <c r="F598" s="65"/>
      <c r="G598" s="65"/>
    </row>
    <row r="599" spans="1:7" ht="15">
      <c r="A599" s="76"/>
      <c r="B599" s="65"/>
      <c r="C599" s="65"/>
      <c r="D599" s="65"/>
      <c r="E599" s="65"/>
      <c r="F599" s="65"/>
      <c r="G599" s="65"/>
    </row>
    <row r="600" spans="1:7" ht="15">
      <c r="A600" s="76"/>
      <c r="B600" s="65"/>
      <c r="C600" s="65"/>
      <c r="D600" s="65"/>
      <c r="E600" s="65"/>
      <c r="F600" s="65"/>
      <c r="G600" s="65"/>
    </row>
    <row r="601" spans="1:7" ht="15">
      <c r="A601" s="76"/>
      <c r="B601" s="65"/>
      <c r="C601" s="65"/>
      <c r="D601" s="65"/>
      <c r="E601" s="65"/>
      <c r="F601" s="65"/>
      <c r="G601" s="65"/>
    </row>
    <row r="602" spans="1:7" ht="15">
      <c r="A602" s="76"/>
      <c r="B602" s="65"/>
      <c r="C602" s="65"/>
      <c r="D602" s="65"/>
      <c r="E602" s="65"/>
      <c r="F602" s="65"/>
      <c r="G602" s="65"/>
    </row>
    <row r="603" spans="1:7" ht="15">
      <c r="A603" s="76"/>
      <c r="B603" s="65"/>
      <c r="C603" s="65"/>
      <c r="D603" s="65"/>
      <c r="E603" s="65"/>
      <c r="F603" s="65"/>
      <c r="G603" s="65"/>
    </row>
    <row r="604" spans="1:7" ht="15">
      <c r="A604" s="76"/>
      <c r="B604" s="65"/>
      <c r="C604" s="65"/>
      <c r="D604" s="65"/>
      <c r="E604" s="65"/>
      <c r="F604" s="65"/>
      <c r="G604" s="65"/>
    </row>
    <row r="605" spans="1:7" ht="15">
      <c r="A605" s="76"/>
      <c r="B605" s="65"/>
      <c r="C605" s="65"/>
      <c r="D605" s="65"/>
      <c r="E605" s="65"/>
      <c r="F605" s="65"/>
      <c r="G605" s="65"/>
    </row>
    <row r="606" spans="1:7" ht="15">
      <c r="A606" s="76"/>
      <c r="B606" s="65"/>
      <c r="C606" s="65"/>
      <c r="D606" s="65"/>
      <c r="E606" s="65"/>
      <c r="F606" s="65"/>
      <c r="G606" s="65"/>
    </row>
    <row r="607" spans="1:7" ht="15">
      <c r="A607" s="76"/>
      <c r="B607" s="65"/>
      <c r="C607" s="65"/>
      <c r="D607" s="65"/>
      <c r="E607" s="65"/>
      <c r="F607" s="65"/>
      <c r="G607" s="65"/>
    </row>
    <row r="608" spans="1:7" ht="15">
      <c r="A608" s="76"/>
      <c r="B608" s="65"/>
      <c r="C608" s="65"/>
      <c r="D608" s="65"/>
      <c r="E608" s="65"/>
      <c r="F608" s="65"/>
      <c r="G608" s="65"/>
    </row>
    <row r="609" spans="1:7" ht="15">
      <c r="A609" s="76"/>
      <c r="B609" s="65"/>
      <c r="C609" s="65"/>
      <c r="D609" s="65"/>
      <c r="E609" s="65"/>
      <c r="F609" s="65"/>
      <c r="G609" s="65"/>
    </row>
    <row r="610" spans="1:7" ht="15">
      <c r="A610" s="76"/>
      <c r="B610" s="65"/>
      <c r="C610" s="65"/>
      <c r="D610" s="65"/>
      <c r="E610" s="65"/>
      <c r="F610" s="65"/>
      <c r="G610" s="65"/>
    </row>
    <row r="611" spans="1:7" ht="15">
      <c r="A611" s="76"/>
      <c r="B611" s="65"/>
      <c r="C611" s="65"/>
      <c r="D611" s="65"/>
      <c r="E611" s="65"/>
      <c r="F611" s="65"/>
      <c r="G611" s="65"/>
    </row>
    <row r="612" spans="1:7" ht="15">
      <c r="A612" s="76"/>
      <c r="B612" s="65"/>
      <c r="C612" s="65"/>
      <c r="D612" s="65"/>
      <c r="E612" s="65"/>
      <c r="F612" s="65"/>
      <c r="G612" s="65"/>
    </row>
    <row r="613" spans="1:7" ht="15">
      <c r="A613" s="76"/>
      <c r="B613" s="65"/>
      <c r="C613" s="65"/>
      <c r="D613" s="65"/>
      <c r="E613" s="65"/>
      <c r="F613" s="65"/>
      <c r="G613" s="65"/>
    </row>
    <row r="614" spans="1:7" ht="15">
      <c r="A614" s="76"/>
      <c r="B614" s="65"/>
      <c r="C614" s="65"/>
      <c r="D614" s="65"/>
      <c r="E614" s="65"/>
      <c r="F614" s="65"/>
      <c r="G614" s="65"/>
    </row>
    <row r="615" spans="1:7" ht="15">
      <c r="A615" s="76"/>
      <c r="B615" s="65"/>
      <c r="C615" s="65"/>
      <c r="D615" s="65"/>
      <c r="E615" s="65"/>
      <c r="F615" s="65"/>
      <c r="G615" s="65"/>
    </row>
    <row r="616" spans="1:7" ht="15">
      <c r="A616" s="76"/>
      <c r="B616" s="65"/>
      <c r="C616" s="65"/>
      <c r="D616" s="65"/>
      <c r="E616" s="65"/>
      <c r="F616" s="65"/>
      <c r="G616" s="65"/>
    </row>
    <row r="617" spans="1:7" ht="15">
      <c r="A617" s="76"/>
      <c r="B617" s="65"/>
      <c r="C617" s="65"/>
      <c r="D617" s="65"/>
      <c r="E617" s="65"/>
      <c r="F617" s="65"/>
      <c r="G617" s="65"/>
    </row>
    <row r="618" spans="1:7" ht="15">
      <c r="A618" s="76"/>
      <c r="B618" s="65"/>
      <c r="C618" s="65"/>
      <c r="D618" s="65"/>
      <c r="E618" s="65"/>
      <c r="F618" s="65"/>
      <c r="G618" s="65"/>
    </row>
    <row r="619" spans="1:7" ht="15">
      <c r="A619" s="76"/>
      <c r="B619" s="65"/>
      <c r="C619" s="65"/>
      <c r="D619" s="65"/>
      <c r="E619" s="65"/>
      <c r="F619" s="65"/>
      <c r="G619" s="65"/>
    </row>
    <row r="620" spans="1:7" ht="15">
      <c r="A620" s="76"/>
      <c r="B620" s="65"/>
      <c r="C620" s="65"/>
      <c r="D620" s="65"/>
      <c r="E620" s="65"/>
      <c r="F620" s="65"/>
      <c r="G620" s="65"/>
    </row>
    <row r="621" spans="1:7" ht="15">
      <c r="A621" s="76"/>
      <c r="B621" s="65"/>
      <c r="C621" s="65"/>
      <c r="D621" s="65"/>
      <c r="E621" s="65"/>
      <c r="F621" s="65"/>
      <c r="G621" s="65"/>
    </row>
    <row r="622" spans="1:7" ht="15">
      <c r="A622" s="76"/>
      <c r="B622" s="65"/>
      <c r="C622" s="65"/>
      <c r="D622" s="65"/>
      <c r="E622" s="65"/>
      <c r="F622" s="65"/>
      <c r="G622" s="65"/>
    </row>
    <row r="623" spans="1:7" ht="15">
      <c r="A623" s="76"/>
      <c r="B623" s="65"/>
      <c r="C623" s="65"/>
      <c r="D623" s="65"/>
      <c r="E623" s="65"/>
      <c r="F623" s="65"/>
      <c r="G623" s="65"/>
    </row>
    <row r="624" spans="1:7" ht="15">
      <c r="A624" s="76"/>
      <c r="B624" s="65"/>
      <c r="C624" s="65"/>
      <c r="D624" s="65"/>
      <c r="E624" s="65"/>
      <c r="F624" s="65"/>
      <c r="G624" s="65"/>
    </row>
    <row r="625" spans="1:7" ht="15">
      <c r="A625" s="76"/>
      <c r="B625" s="65"/>
      <c r="C625" s="65"/>
      <c r="D625" s="65"/>
      <c r="E625" s="65"/>
      <c r="F625" s="65"/>
      <c r="G625" s="65"/>
    </row>
    <row r="626" spans="1:7" ht="15">
      <c r="A626" s="76"/>
      <c r="B626" s="65"/>
      <c r="C626" s="65"/>
      <c r="D626" s="65"/>
      <c r="E626" s="65"/>
      <c r="F626" s="65"/>
      <c r="G626" s="65"/>
    </row>
    <row r="627" spans="1:7" ht="15">
      <c r="A627" s="76"/>
      <c r="B627" s="65"/>
      <c r="C627" s="65"/>
      <c r="D627" s="65"/>
      <c r="E627" s="65"/>
      <c r="F627" s="65"/>
      <c r="G627" s="65"/>
    </row>
    <row r="628" spans="1:7" ht="15">
      <c r="A628" s="76"/>
      <c r="B628" s="65"/>
      <c r="C628" s="65"/>
      <c r="D628" s="65"/>
      <c r="E628" s="65"/>
      <c r="F628" s="65"/>
      <c r="G628" s="65"/>
    </row>
    <row r="629" spans="1:7" ht="15">
      <c r="A629" s="76"/>
      <c r="B629" s="65"/>
      <c r="C629" s="65"/>
      <c r="D629" s="65"/>
      <c r="E629" s="65"/>
      <c r="F629" s="65"/>
      <c r="G629" s="65"/>
    </row>
    <row r="630" spans="1:7" ht="15">
      <c r="A630" s="76"/>
      <c r="B630" s="65"/>
      <c r="C630" s="65"/>
      <c r="D630" s="65"/>
      <c r="E630" s="65"/>
      <c r="F630" s="65"/>
      <c r="G630" s="65"/>
    </row>
    <row r="631" spans="1:7" ht="15">
      <c r="A631" s="76"/>
      <c r="B631" s="65"/>
      <c r="C631" s="65"/>
      <c r="D631" s="65"/>
      <c r="E631" s="65"/>
      <c r="F631" s="65"/>
      <c r="G631" s="65"/>
    </row>
    <row r="632" spans="1:7" ht="15">
      <c r="A632" s="76"/>
      <c r="B632" s="65"/>
      <c r="C632" s="65"/>
      <c r="D632" s="65"/>
      <c r="E632" s="65"/>
      <c r="F632" s="65"/>
      <c r="G632" s="65"/>
    </row>
    <row r="633" spans="1:7" ht="15">
      <c r="A633" s="76"/>
      <c r="B633" s="65"/>
      <c r="C633" s="65"/>
      <c r="D633" s="65"/>
      <c r="E633" s="65"/>
      <c r="F633" s="65"/>
      <c r="G633" s="65"/>
    </row>
    <row r="634" spans="1:7" ht="15">
      <c r="A634" s="76"/>
      <c r="B634" s="65"/>
      <c r="C634" s="65"/>
      <c r="D634" s="65"/>
      <c r="E634" s="65"/>
      <c r="F634" s="65"/>
      <c r="G634" s="65"/>
    </row>
    <row r="635" spans="1:7" ht="15">
      <c r="A635" s="76"/>
      <c r="B635" s="65"/>
      <c r="C635" s="65"/>
      <c r="D635" s="65"/>
      <c r="E635" s="65"/>
      <c r="F635" s="65"/>
      <c r="G635" s="65"/>
    </row>
    <row r="636" spans="1:7" ht="15">
      <c r="A636" s="76"/>
      <c r="B636" s="65"/>
      <c r="C636" s="65"/>
      <c r="D636" s="65"/>
      <c r="E636" s="65"/>
      <c r="F636" s="65"/>
      <c r="G636" s="65"/>
    </row>
    <row r="637" spans="1:7" ht="15">
      <c r="A637" s="76"/>
      <c r="B637" s="65"/>
      <c r="C637" s="65"/>
      <c r="D637" s="65"/>
      <c r="E637" s="65"/>
      <c r="F637" s="65"/>
      <c r="G637" s="65"/>
    </row>
    <row r="638" spans="1:7" ht="15">
      <c r="A638" s="76"/>
      <c r="B638" s="65"/>
      <c r="C638" s="65"/>
      <c r="D638" s="65"/>
      <c r="E638" s="65"/>
      <c r="F638" s="65"/>
      <c r="G638" s="65"/>
    </row>
    <row r="639" spans="1:7" ht="15">
      <c r="A639" s="76"/>
      <c r="B639" s="65"/>
      <c r="C639" s="65"/>
      <c r="D639" s="65"/>
      <c r="E639" s="65"/>
      <c r="F639" s="65"/>
      <c r="G639" s="65"/>
    </row>
    <row r="640" spans="1:7" ht="15">
      <c r="A640" s="76"/>
      <c r="B640" s="65"/>
      <c r="C640" s="65"/>
      <c r="D640" s="65"/>
      <c r="E640" s="65"/>
      <c r="F640" s="65"/>
      <c r="G640" s="65"/>
    </row>
    <row r="641" spans="1:7" ht="15">
      <c r="A641" s="76"/>
      <c r="B641" s="65"/>
      <c r="C641" s="65"/>
      <c r="D641" s="65"/>
      <c r="E641" s="65"/>
      <c r="F641" s="65"/>
      <c r="G641" s="65"/>
    </row>
    <row r="642" spans="1:7" ht="15">
      <c r="A642" s="76"/>
      <c r="B642" s="65"/>
      <c r="C642" s="65"/>
      <c r="D642" s="65"/>
      <c r="E642" s="65"/>
      <c r="F642" s="65"/>
      <c r="G642" s="65"/>
    </row>
    <row r="643" spans="1:7" ht="15">
      <c r="A643" s="76"/>
      <c r="B643" s="65"/>
      <c r="C643" s="65"/>
      <c r="D643" s="65"/>
      <c r="E643" s="65"/>
      <c r="F643" s="65"/>
      <c r="G643" s="65"/>
    </row>
    <row r="644" spans="1:7" ht="15">
      <c r="A644" s="76"/>
      <c r="B644" s="65"/>
      <c r="C644" s="65"/>
      <c r="D644" s="65"/>
      <c r="E644" s="65"/>
      <c r="F644" s="65"/>
      <c r="G644" s="65"/>
    </row>
    <row r="645" spans="1:7" ht="15">
      <c r="A645" s="76"/>
      <c r="B645" s="65"/>
      <c r="C645" s="65"/>
      <c r="D645" s="65"/>
      <c r="E645" s="65"/>
      <c r="F645" s="65"/>
      <c r="G645" s="65"/>
    </row>
    <row r="646" spans="1:7" ht="15">
      <c r="A646" s="76"/>
      <c r="B646" s="65"/>
      <c r="C646" s="65"/>
      <c r="D646" s="65"/>
      <c r="E646" s="65"/>
      <c r="F646" s="65"/>
      <c r="G646" s="65"/>
    </row>
    <row r="647" spans="1:7" ht="15">
      <c r="A647" s="76"/>
      <c r="B647" s="65"/>
      <c r="C647" s="65"/>
      <c r="D647" s="65"/>
      <c r="E647" s="65"/>
      <c r="F647" s="65"/>
      <c r="G647" s="65"/>
    </row>
    <row r="648" spans="1:7" ht="15">
      <c r="A648" s="76"/>
      <c r="B648" s="65"/>
      <c r="C648" s="65"/>
      <c r="D648" s="65"/>
      <c r="E648" s="65"/>
      <c r="F648" s="65"/>
      <c r="G648" s="65"/>
    </row>
    <row r="649" spans="1:7" ht="15">
      <c r="A649" s="76"/>
      <c r="B649" s="65"/>
      <c r="C649" s="65"/>
      <c r="D649" s="65"/>
      <c r="E649" s="65"/>
      <c r="F649" s="65"/>
      <c r="G649" s="65"/>
    </row>
    <row r="650" spans="1:7" ht="15">
      <c r="A650" s="76"/>
      <c r="B650" s="65"/>
      <c r="C650" s="65"/>
      <c r="D650" s="65"/>
      <c r="E650" s="65"/>
      <c r="F650" s="65"/>
      <c r="G650" s="65"/>
    </row>
    <row r="651" spans="1:7" ht="15">
      <c r="A651" s="76"/>
      <c r="B651" s="65"/>
      <c r="C651" s="65"/>
      <c r="D651" s="65"/>
      <c r="E651" s="65"/>
      <c r="F651" s="65"/>
      <c r="G651" s="65"/>
    </row>
    <row r="652" spans="1:7" ht="15">
      <c r="A652" s="76"/>
      <c r="B652" s="65"/>
      <c r="C652" s="65"/>
      <c r="D652" s="65"/>
      <c r="E652" s="65"/>
      <c r="F652" s="65"/>
      <c r="G652" s="65"/>
    </row>
    <row r="653" spans="1:7" ht="15">
      <c r="A653" s="76"/>
      <c r="B653" s="65"/>
      <c r="C653" s="65"/>
      <c r="D653" s="65"/>
      <c r="E653" s="65"/>
      <c r="F653" s="65"/>
      <c r="G653" s="65"/>
    </row>
    <row r="654" spans="1:7" ht="15">
      <c r="A654" s="76"/>
      <c r="B654" s="65"/>
      <c r="C654" s="65"/>
      <c r="D654" s="65"/>
      <c r="E654" s="65"/>
      <c r="F654" s="65"/>
      <c r="G654" s="65"/>
    </row>
    <row r="655" spans="1:7" ht="15">
      <c r="A655" s="76"/>
      <c r="B655" s="65"/>
      <c r="C655" s="65"/>
      <c r="D655" s="65"/>
      <c r="E655" s="65"/>
      <c r="F655" s="65"/>
      <c r="G655" s="65"/>
    </row>
    <row r="656" spans="1:7" ht="15">
      <c r="A656" s="76"/>
      <c r="B656" s="65"/>
      <c r="C656" s="65"/>
      <c r="D656" s="65"/>
      <c r="E656" s="65"/>
      <c r="F656" s="65"/>
      <c r="G656" s="65"/>
    </row>
    <row r="657" spans="1:7" ht="15">
      <c r="A657" s="76"/>
      <c r="B657" s="65"/>
      <c r="C657" s="65"/>
      <c r="D657" s="65"/>
      <c r="E657" s="65"/>
      <c r="F657" s="65"/>
      <c r="G657" s="65"/>
    </row>
    <row r="658" spans="1:7" ht="15">
      <c r="A658" s="76"/>
      <c r="B658" s="65"/>
      <c r="C658" s="65"/>
      <c r="D658" s="65"/>
      <c r="E658" s="65"/>
      <c r="F658" s="65"/>
      <c r="G658" s="65"/>
    </row>
    <row r="659" spans="1:7" ht="15">
      <c r="A659" s="76"/>
      <c r="B659" s="65"/>
      <c r="C659" s="65"/>
      <c r="D659" s="65"/>
      <c r="E659" s="65"/>
      <c r="F659" s="65"/>
      <c r="G659" s="65"/>
    </row>
    <row r="660" spans="1:7" ht="15">
      <c r="A660" s="76"/>
      <c r="B660" s="65"/>
      <c r="C660" s="65"/>
      <c r="D660" s="65"/>
      <c r="E660" s="65"/>
      <c r="F660" s="65"/>
      <c r="G660" s="65"/>
    </row>
    <row r="661" spans="1:7" ht="15">
      <c r="A661" s="76"/>
      <c r="B661" s="65"/>
      <c r="C661" s="65"/>
      <c r="D661" s="65"/>
      <c r="E661" s="65"/>
      <c r="F661" s="65"/>
      <c r="G661" s="65"/>
    </row>
    <row r="662" spans="1:7" ht="15">
      <c r="A662" s="76"/>
      <c r="B662" s="65"/>
      <c r="C662" s="65"/>
      <c r="D662" s="65"/>
      <c r="E662" s="65"/>
      <c r="F662" s="65"/>
      <c r="G662" s="65"/>
    </row>
    <row r="663" spans="1:7" ht="15">
      <c r="A663" s="76"/>
      <c r="B663" s="65"/>
      <c r="C663" s="65"/>
      <c r="D663" s="65"/>
      <c r="E663" s="65"/>
      <c r="F663" s="65"/>
      <c r="G663" s="65"/>
    </row>
    <row r="664" spans="1:7" ht="15">
      <c r="A664" s="76"/>
      <c r="B664" s="65"/>
      <c r="C664" s="65"/>
      <c r="D664" s="65"/>
      <c r="E664" s="65"/>
      <c r="F664" s="65"/>
      <c r="G664" s="65"/>
    </row>
    <row r="665" spans="1:7" ht="15">
      <c r="A665" s="76"/>
      <c r="B665" s="65"/>
      <c r="C665" s="65"/>
      <c r="D665" s="65"/>
      <c r="E665" s="65"/>
      <c r="F665" s="65"/>
      <c r="G665" s="65"/>
    </row>
    <row r="666" spans="1:7" ht="15">
      <c r="A666" s="76"/>
      <c r="B666" s="65"/>
      <c r="C666" s="65"/>
      <c r="D666" s="65"/>
      <c r="E666" s="65"/>
      <c r="F666" s="65"/>
      <c r="G666" s="65"/>
    </row>
    <row r="667" spans="1:7" ht="15">
      <c r="A667" s="76"/>
      <c r="B667" s="65"/>
      <c r="C667" s="65"/>
      <c r="D667" s="65"/>
      <c r="E667" s="65"/>
      <c r="F667" s="65"/>
      <c r="G667" s="65"/>
    </row>
    <row r="668" spans="1:7" ht="15">
      <c r="A668" s="76"/>
      <c r="B668" s="65"/>
      <c r="C668" s="65"/>
      <c r="D668" s="65"/>
      <c r="E668" s="65"/>
      <c r="F668" s="65"/>
      <c r="G668" s="65"/>
    </row>
    <row r="669" spans="1:7" ht="15">
      <c r="A669" s="76"/>
      <c r="B669" s="65"/>
      <c r="C669" s="65"/>
      <c r="D669" s="65"/>
      <c r="E669" s="65"/>
      <c r="F669" s="65"/>
      <c r="G669" s="65"/>
    </row>
    <row r="670" spans="1:7" ht="15">
      <c r="A670" s="76"/>
      <c r="B670" s="65"/>
      <c r="C670" s="65"/>
      <c r="D670" s="65"/>
      <c r="E670" s="65"/>
      <c r="F670" s="65"/>
      <c r="G670" s="65"/>
    </row>
    <row r="671" spans="1:7" ht="15">
      <c r="A671" s="76"/>
      <c r="B671" s="65"/>
      <c r="C671" s="65"/>
      <c r="D671" s="65"/>
      <c r="E671" s="65"/>
      <c r="F671" s="65"/>
      <c r="G671" s="65"/>
    </row>
    <row r="672" spans="1:7" ht="15">
      <c r="A672" s="76"/>
      <c r="B672" s="65"/>
      <c r="C672" s="65"/>
      <c r="D672" s="65"/>
      <c r="E672" s="65"/>
      <c r="F672" s="65"/>
      <c r="G672" s="65"/>
    </row>
    <row r="673" spans="1:7" ht="15">
      <c r="A673" s="76"/>
      <c r="B673" s="65"/>
      <c r="C673" s="65"/>
      <c r="D673" s="65"/>
      <c r="E673" s="65"/>
      <c r="F673" s="65"/>
      <c r="G673" s="65"/>
    </row>
    <row r="674" spans="1:7" ht="15">
      <c r="A674" s="76"/>
      <c r="B674" s="65"/>
      <c r="C674" s="65"/>
      <c r="D674" s="65"/>
      <c r="E674" s="65"/>
      <c r="F674" s="65"/>
      <c r="G674" s="65"/>
    </row>
    <row r="675" spans="1:7" ht="15">
      <c r="A675" s="76"/>
      <c r="B675" s="65"/>
      <c r="C675" s="65"/>
      <c r="D675" s="65"/>
      <c r="E675" s="65"/>
      <c r="F675" s="65"/>
      <c r="G675" s="65"/>
    </row>
    <row r="676" spans="1:7" ht="15">
      <c r="A676" s="76"/>
      <c r="B676" s="65"/>
      <c r="C676" s="65"/>
      <c r="D676" s="65"/>
      <c r="E676" s="65"/>
      <c r="F676" s="65"/>
      <c r="G676" s="65"/>
    </row>
    <row r="677" spans="1:7" ht="15">
      <c r="A677" s="76"/>
      <c r="B677" s="65"/>
      <c r="C677" s="65"/>
      <c r="D677" s="65"/>
      <c r="E677" s="65"/>
      <c r="F677" s="65"/>
      <c r="G677" s="65"/>
    </row>
    <row r="678" spans="1:7" ht="15">
      <c r="A678" s="76"/>
      <c r="B678" s="65"/>
      <c r="C678" s="65"/>
      <c r="D678" s="65"/>
      <c r="E678" s="65"/>
      <c r="F678" s="65"/>
      <c r="G678" s="65"/>
    </row>
    <row r="679" spans="1:7" ht="15">
      <c r="A679" s="76"/>
      <c r="B679" s="65"/>
      <c r="C679" s="65"/>
      <c r="D679" s="65"/>
      <c r="E679" s="65"/>
      <c r="F679" s="65"/>
      <c r="G679" s="65"/>
    </row>
    <row r="680" spans="1:7" ht="15">
      <c r="A680" s="76"/>
      <c r="B680" s="65"/>
      <c r="C680" s="65"/>
      <c r="D680" s="65"/>
      <c r="E680" s="65"/>
      <c r="F680" s="65"/>
      <c r="G680" s="65"/>
    </row>
    <row r="681" spans="1:7" ht="15">
      <c r="A681" s="76"/>
      <c r="B681" s="65"/>
      <c r="C681" s="65"/>
      <c r="D681" s="65"/>
      <c r="E681" s="65"/>
      <c r="F681" s="65"/>
      <c r="G681" s="65"/>
    </row>
    <row r="682" spans="1:7" ht="15">
      <c r="A682" s="76"/>
      <c r="B682" s="65"/>
      <c r="C682" s="65"/>
      <c r="D682" s="65"/>
      <c r="E682" s="65"/>
      <c r="F682" s="65"/>
      <c r="G682" s="65"/>
    </row>
    <row r="683" spans="1:7" ht="15">
      <c r="A683" s="76"/>
      <c r="B683" s="65"/>
      <c r="C683" s="65"/>
      <c r="D683" s="65"/>
      <c r="E683" s="65"/>
      <c r="F683" s="65"/>
      <c r="G683" s="65"/>
    </row>
    <row r="684" spans="1:7" ht="15">
      <c r="A684" s="76"/>
      <c r="B684" s="65"/>
      <c r="C684" s="65"/>
      <c r="D684" s="65"/>
      <c r="E684" s="65"/>
      <c r="F684" s="65"/>
      <c r="G684" s="65"/>
    </row>
    <row r="685" spans="1:7" ht="15">
      <c r="A685" s="76"/>
      <c r="B685" s="65"/>
      <c r="C685" s="65"/>
      <c r="D685" s="65"/>
      <c r="E685" s="65"/>
      <c r="F685" s="65"/>
      <c r="G685" s="65"/>
    </row>
    <row r="686" spans="1:7" ht="15">
      <c r="A686" s="76"/>
      <c r="B686" s="65"/>
      <c r="C686" s="65"/>
      <c r="D686" s="65"/>
      <c r="E686" s="65"/>
      <c r="F686" s="65"/>
      <c r="G686" s="65"/>
    </row>
    <row r="687" spans="1:7" ht="15">
      <c r="A687" s="76"/>
      <c r="B687" s="65"/>
      <c r="C687" s="65"/>
      <c r="D687" s="65"/>
      <c r="E687" s="65"/>
      <c r="F687" s="65"/>
      <c r="G687" s="65"/>
    </row>
    <row r="688" spans="1:7" ht="15">
      <c r="A688" s="76"/>
      <c r="B688" s="65"/>
      <c r="C688" s="65"/>
      <c r="D688" s="65"/>
      <c r="E688" s="65"/>
      <c r="F688" s="65"/>
      <c r="G688" s="65"/>
    </row>
    <row r="689" spans="1:7" ht="15">
      <c r="A689" s="76"/>
      <c r="B689" s="65"/>
      <c r="C689" s="65"/>
      <c r="D689" s="65"/>
      <c r="E689" s="65"/>
      <c r="F689" s="65"/>
      <c r="G689" s="65"/>
    </row>
    <row r="690" spans="1:7" ht="15">
      <c r="A690" s="76"/>
      <c r="B690" s="65"/>
      <c r="C690" s="65"/>
      <c r="D690" s="65"/>
      <c r="E690" s="65"/>
      <c r="F690" s="65"/>
      <c r="G690" s="65"/>
    </row>
    <row r="691" spans="1:7" ht="15">
      <c r="A691" s="76"/>
      <c r="B691" s="65"/>
      <c r="C691" s="65"/>
      <c r="D691" s="65"/>
      <c r="E691" s="65"/>
      <c r="F691" s="65"/>
      <c r="G691" s="65"/>
    </row>
    <row r="692" spans="1:7" ht="15">
      <c r="A692" s="76"/>
      <c r="B692" s="65"/>
      <c r="C692" s="65"/>
      <c r="D692" s="65"/>
      <c r="E692" s="65"/>
      <c r="F692" s="65"/>
      <c r="G692" s="65"/>
    </row>
    <row r="693" spans="1:7" ht="15">
      <c r="A693" s="76"/>
      <c r="B693" s="65"/>
      <c r="C693" s="65"/>
      <c r="D693" s="65"/>
      <c r="E693" s="65"/>
      <c r="F693" s="65"/>
      <c r="G693" s="65"/>
    </row>
    <row r="694" spans="1:7" ht="15">
      <c r="A694" s="76"/>
      <c r="B694" s="65"/>
      <c r="C694" s="65"/>
      <c r="D694" s="65"/>
      <c r="E694" s="65"/>
      <c r="F694" s="65"/>
      <c r="G694" s="65"/>
    </row>
    <row r="695" spans="1:7" ht="15">
      <c r="A695" s="76"/>
      <c r="B695" s="65"/>
      <c r="C695" s="65"/>
      <c r="D695" s="65"/>
      <c r="E695" s="65"/>
      <c r="F695" s="65"/>
      <c r="G695" s="65"/>
    </row>
    <row r="696" spans="1:7" ht="15">
      <c r="A696" s="76"/>
      <c r="B696" s="65"/>
      <c r="C696" s="65"/>
      <c r="D696" s="65"/>
      <c r="E696" s="65"/>
      <c r="F696" s="65"/>
      <c r="G696" s="65"/>
    </row>
    <row r="697" spans="1:7" ht="15">
      <c r="A697" s="76"/>
      <c r="B697" s="65"/>
      <c r="C697" s="65"/>
      <c r="D697" s="65"/>
      <c r="E697" s="65"/>
      <c r="F697" s="65"/>
      <c r="G697" s="65"/>
    </row>
    <row r="698" spans="1:7" ht="15">
      <c r="A698" s="76"/>
      <c r="B698" s="65"/>
      <c r="C698" s="65"/>
      <c r="D698" s="65"/>
      <c r="E698" s="65"/>
      <c r="F698" s="65"/>
      <c r="G698" s="65"/>
    </row>
    <row r="699" spans="1:7" ht="15">
      <c r="A699" s="76"/>
      <c r="B699" s="65"/>
      <c r="C699" s="65"/>
      <c r="D699" s="65"/>
      <c r="E699" s="65"/>
      <c r="F699" s="65"/>
      <c r="G699" s="65"/>
    </row>
    <row r="700" spans="1:7" ht="15">
      <c r="A700" s="76"/>
      <c r="B700" s="65"/>
      <c r="C700" s="65"/>
      <c r="D700" s="65"/>
      <c r="E700" s="65"/>
      <c r="F700" s="65"/>
      <c r="G700" s="65"/>
    </row>
    <row r="701" spans="1:7" ht="15">
      <c r="A701" s="76"/>
      <c r="B701" s="65"/>
      <c r="C701" s="65"/>
      <c r="D701" s="65"/>
      <c r="E701" s="65"/>
      <c r="F701" s="65"/>
      <c r="G701" s="65"/>
    </row>
    <row r="702" spans="1:7" ht="15">
      <c r="A702" s="76"/>
      <c r="B702" s="65"/>
      <c r="C702" s="65"/>
      <c r="D702" s="65"/>
      <c r="E702" s="65"/>
      <c r="F702" s="65"/>
      <c r="G702" s="65"/>
    </row>
    <row r="703" spans="1:7" ht="15">
      <c r="A703" s="76"/>
      <c r="B703" s="65"/>
      <c r="C703" s="65"/>
      <c r="D703" s="65"/>
      <c r="E703" s="65"/>
      <c r="F703" s="65"/>
      <c r="G703" s="65"/>
    </row>
    <row r="704" spans="1:7" ht="15">
      <c r="A704" s="76"/>
      <c r="B704" s="65"/>
      <c r="C704" s="65"/>
      <c r="D704" s="65"/>
      <c r="E704" s="65"/>
      <c r="F704" s="65"/>
      <c r="G704" s="65"/>
    </row>
    <row r="705" spans="1:7" ht="15">
      <c r="A705" s="76"/>
      <c r="B705" s="65"/>
      <c r="C705" s="65"/>
      <c r="D705" s="65"/>
      <c r="E705" s="65"/>
      <c r="F705" s="65"/>
      <c r="G705" s="65"/>
    </row>
    <row r="706" spans="1:7" ht="15">
      <c r="A706" s="76"/>
      <c r="B706" s="65"/>
      <c r="C706" s="65"/>
      <c r="D706" s="65"/>
      <c r="E706" s="65"/>
      <c r="F706" s="65"/>
      <c r="G706" s="65"/>
    </row>
    <row r="707" spans="1:7" ht="15">
      <c r="A707" s="76"/>
      <c r="B707" s="65"/>
      <c r="C707" s="65"/>
      <c r="D707" s="65"/>
      <c r="E707" s="65"/>
      <c r="F707" s="65"/>
      <c r="G707" s="65"/>
    </row>
    <row r="708" spans="1:7" ht="15">
      <c r="A708" s="76"/>
      <c r="B708" s="65"/>
      <c r="C708" s="65"/>
      <c r="D708" s="65"/>
      <c r="E708" s="65"/>
      <c r="F708" s="65"/>
      <c r="G708" s="65"/>
    </row>
    <row r="709" spans="1:7" ht="15">
      <c r="A709" s="76"/>
      <c r="B709" s="65"/>
      <c r="C709" s="65"/>
      <c r="D709" s="65"/>
      <c r="E709" s="65"/>
      <c r="F709" s="65"/>
      <c r="G709" s="65"/>
    </row>
    <row r="710" spans="1:7" ht="15">
      <c r="A710" s="76"/>
      <c r="B710" s="65"/>
      <c r="C710" s="65"/>
      <c r="D710" s="65"/>
      <c r="E710" s="65"/>
      <c r="F710" s="65"/>
      <c r="G710" s="65"/>
    </row>
    <row r="711" spans="1:7" ht="15">
      <c r="A711" s="76"/>
      <c r="B711" s="65"/>
      <c r="C711" s="65"/>
      <c r="D711" s="65"/>
      <c r="E711" s="65"/>
      <c r="F711" s="65"/>
      <c r="G711" s="65"/>
    </row>
    <row r="712" spans="1:7" ht="15">
      <c r="A712" s="76"/>
      <c r="B712" s="65"/>
      <c r="C712" s="65"/>
      <c r="D712" s="65"/>
      <c r="E712" s="65"/>
      <c r="F712" s="65"/>
      <c r="G712" s="65"/>
    </row>
    <row r="713" spans="1:7" ht="15">
      <c r="A713" s="76"/>
      <c r="B713" s="65"/>
      <c r="C713" s="65"/>
      <c r="D713" s="65"/>
      <c r="E713" s="65"/>
      <c r="F713" s="65"/>
      <c r="G713" s="65"/>
    </row>
    <row r="714" spans="1:7" ht="15">
      <c r="A714" s="76"/>
      <c r="B714" s="65"/>
      <c r="C714" s="65"/>
      <c r="D714" s="65"/>
      <c r="E714" s="65"/>
      <c r="F714" s="65"/>
      <c r="G714" s="65"/>
    </row>
    <row r="715" spans="1:7" ht="15">
      <c r="A715" s="76"/>
      <c r="B715" s="65"/>
      <c r="C715" s="65"/>
      <c r="D715" s="65"/>
      <c r="E715" s="65"/>
      <c r="F715" s="65"/>
      <c r="G715" s="65"/>
    </row>
    <row r="716" spans="1:7" ht="15">
      <c r="A716" s="76"/>
      <c r="B716" s="65"/>
      <c r="C716" s="65"/>
      <c r="D716" s="65"/>
      <c r="E716" s="65"/>
      <c r="F716" s="65"/>
      <c r="G716" s="65"/>
    </row>
    <row r="717" spans="1:7" ht="15">
      <c r="A717" s="76"/>
      <c r="B717" s="65"/>
      <c r="C717" s="65"/>
      <c r="D717" s="65"/>
      <c r="E717" s="65"/>
      <c r="F717" s="65"/>
      <c r="G717" s="65"/>
    </row>
    <row r="718" spans="1:7" ht="15">
      <c r="A718" s="76"/>
      <c r="B718" s="65"/>
      <c r="C718" s="65"/>
      <c r="D718" s="65"/>
      <c r="E718" s="65"/>
      <c r="F718" s="65"/>
      <c r="G718" s="65"/>
    </row>
    <row r="719" spans="1:7" ht="15">
      <c r="A719" s="76"/>
      <c r="B719" s="65"/>
      <c r="C719" s="65"/>
      <c r="D719" s="65"/>
      <c r="E719" s="65"/>
      <c r="F719" s="65"/>
      <c r="G719" s="65"/>
    </row>
    <row r="720" spans="1:7" ht="15">
      <c r="A720" s="76"/>
      <c r="B720" s="65"/>
      <c r="C720" s="65"/>
      <c r="D720" s="65"/>
      <c r="E720" s="65"/>
      <c r="F720" s="65"/>
      <c r="G720" s="65"/>
    </row>
    <row r="721" spans="1:7" ht="15">
      <c r="A721" s="76"/>
      <c r="B721" s="65"/>
      <c r="C721" s="65"/>
      <c r="D721" s="65"/>
      <c r="E721" s="65"/>
      <c r="F721" s="65"/>
      <c r="G721" s="65"/>
    </row>
    <row r="722" spans="1:7" ht="15">
      <c r="A722" s="76"/>
      <c r="B722" s="65"/>
      <c r="C722" s="65"/>
      <c r="D722" s="65"/>
      <c r="E722" s="65"/>
      <c r="F722" s="65"/>
      <c r="G722" s="65"/>
    </row>
    <row r="723" spans="1:7" ht="15">
      <c r="A723" s="76"/>
      <c r="B723" s="65"/>
      <c r="C723" s="65"/>
      <c r="D723" s="65"/>
      <c r="E723" s="65"/>
      <c r="F723" s="65"/>
      <c r="G723" s="65"/>
    </row>
    <row r="724" spans="1:7" ht="15">
      <c r="A724" s="76"/>
      <c r="B724" s="65"/>
      <c r="C724" s="65"/>
      <c r="D724" s="65"/>
      <c r="E724" s="65"/>
      <c r="F724" s="65"/>
      <c r="G724" s="65"/>
    </row>
    <row r="725" spans="1:7" ht="15">
      <c r="A725" s="76"/>
      <c r="B725" s="65"/>
      <c r="C725" s="65"/>
      <c r="D725" s="65"/>
      <c r="E725" s="65"/>
      <c r="F725" s="65"/>
      <c r="G725" s="65"/>
    </row>
    <row r="726" spans="1:7" ht="15">
      <c r="A726" s="76"/>
      <c r="B726" s="65"/>
      <c r="C726" s="65"/>
      <c r="D726" s="65"/>
      <c r="E726" s="65"/>
      <c r="F726" s="65"/>
      <c r="G726" s="65"/>
    </row>
    <row r="727" spans="1:7" ht="15">
      <c r="A727" s="76"/>
      <c r="B727" s="65"/>
      <c r="C727" s="65"/>
      <c r="D727" s="65"/>
      <c r="E727" s="65"/>
      <c r="F727" s="65"/>
      <c r="G727" s="65"/>
    </row>
    <row r="728" spans="1:7" ht="15">
      <c r="A728" s="76"/>
      <c r="B728" s="65"/>
      <c r="C728" s="65"/>
      <c r="D728" s="65"/>
      <c r="E728" s="65"/>
      <c r="F728" s="65"/>
      <c r="G728" s="65"/>
    </row>
    <row r="729" spans="1:7" ht="15">
      <c r="A729" s="76"/>
      <c r="B729" s="65"/>
      <c r="C729" s="65"/>
      <c r="D729" s="65"/>
      <c r="E729" s="65"/>
      <c r="F729" s="65"/>
      <c r="G729" s="65"/>
    </row>
    <row r="730" spans="1:7" ht="15">
      <c r="A730" s="76"/>
      <c r="B730" s="65"/>
      <c r="C730" s="65"/>
      <c r="D730" s="65"/>
      <c r="E730" s="65"/>
      <c r="F730" s="65"/>
      <c r="G730" s="65"/>
    </row>
    <row r="731" spans="1:7" ht="15">
      <c r="A731" s="76"/>
      <c r="B731" s="65"/>
      <c r="C731" s="65"/>
      <c r="D731" s="65"/>
      <c r="E731" s="65"/>
      <c r="F731" s="65"/>
      <c r="G731" s="65"/>
    </row>
    <row r="732" spans="1:7" ht="15">
      <c r="A732" s="76"/>
      <c r="B732" s="65"/>
      <c r="C732" s="65"/>
      <c r="D732" s="65"/>
      <c r="E732" s="65"/>
      <c r="F732" s="65"/>
      <c r="G732" s="65"/>
    </row>
    <row r="733" spans="1:7" ht="15">
      <c r="A733" s="76"/>
      <c r="B733" s="65"/>
      <c r="C733" s="65"/>
      <c r="D733" s="65"/>
      <c r="E733" s="65"/>
      <c r="F733" s="65"/>
      <c r="G733" s="65"/>
    </row>
    <row r="734" spans="1:7" ht="15">
      <c r="A734" s="76"/>
      <c r="B734" s="65"/>
      <c r="C734" s="65"/>
      <c r="D734" s="65"/>
      <c r="E734" s="65"/>
      <c r="F734" s="65"/>
      <c r="G734" s="65"/>
    </row>
    <row r="735" spans="1:7" ht="15">
      <c r="A735" s="76"/>
      <c r="B735" s="65"/>
      <c r="C735" s="65"/>
      <c r="D735" s="65"/>
      <c r="E735" s="65"/>
      <c r="F735" s="65"/>
      <c r="G735" s="65"/>
    </row>
    <row r="736" spans="1:7" ht="15">
      <c r="A736" s="76"/>
      <c r="B736" s="65"/>
      <c r="C736" s="65"/>
      <c r="D736" s="65"/>
      <c r="E736" s="65"/>
      <c r="F736" s="65"/>
      <c r="G736" s="65"/>
    </row>
    <row r="737" spans="1:7" ht="15">
      <c r="A737" s="76"/>
      <c r="B737" s="65"/>
      <c r="C737" s="65"/>
      <c r="D737" s="65"/>
      <c r="E737" s="65"/>
      <c r="F737" s="65"/>
      <c r="G737" s="65"/>
    </row>
    <row r="738" spans="1:7" ht="15">
      <c r="A738" s="76"/>
      <c r="B738" s="65"/>
      <c r="C738" s="65"/>
      <c r="D738" s="65"/>
      <c r="E738" s="65"/>
      <c r="F738" s="65"/>
      <c r="G738" s="65"/>
    </row>
    <row r="739" spans="1:7" ht="15">
      <c r="A739" s="76"/>
      <c r="B739" s="65"/>
      <c r="C739" s="65"/>
      <c r="D739" s="65"/>
      <c r="E739" s="65"/>
      <c r="F739" s="65"/>
      <c r="G739" s="65"/>
    </row>
    <row r="740" spans="1:7" ht="15">
      <c r="A740" s="76"/>
      <c r="B740" s="65"/>
      <c r="C740" s="65"/>
      <c r="D740" s="65"/>
      <c r="E740" s="65"/>
      <c r="F740" s="65"/>
      <c r="G740" s="65"/>
    </row>
    <row r="741" spans="1:7" ht="15">
      <c r="A741" s="76"/>
      <c r="B741" s="65"/>
      <c r="C741" s="65"/>
      <c r="D741" s="65"/>
      <c r="E741" s="65"/>
      <c r="F741" s="65"/>
      <c r="G741" s="65"/>
    </row>
    <row r="742" spans="1:7" ht="15">
      <c r="A742" s="76"/>
      <c r="B742" s="65"/>
      <c r="C742" s="65"/>
      <c r="D742" s="65"/>
      <c r="E742" s="65"/>
      <c r="F742" s="65"/>
      <c r="G742" s="65"/>
    </row>
    <row r="743" spans="1:7" ht="15">
      <c r="A743" s="76"/>
      <c r="B743" s="65"/>
      <c r="C743" s="65"/>
      <c r="D743" s="65"/>
      <c r="E743" s="65"/>
      <c r="F743" s="65"/>
      <c r="G743" s="65"/>
    </row>
    <row r="744" spans="1:7" ht="15">
      <c r="A744" s="76"/>
      <c r="B744" s="65"/>
      <c r="C744" s="65"/>
      <c r="D744" s="65"/>
      <c r="E744" s="65"/>
      <c r="F744" s="65"/>
      <c r="G744" s="65"/>
    </row>
    <row r="745" spans="1:7" ht="15">
      <c r="A745" s="76"/>
      <c r="B745" s="65"/>
      <c r="C745" s="65"/>
      <c r="D745" s="65"/>
      <c r="E745" s="65"/>
      <c r="F745" s="65"/>
      <c r="G745" s="65"/>
    </row>
    <row r="746" spans="1:7" ht="15">
      <c r="A746" s="76"/>
      <c r="B746" s="65"/>
      <c r="C746" s="65"/>
      <c r="D746" s="65"/>
      <c r="E746" s="65"/>
      <c r="F746" s="65"/>
      <c r="G746" s="65"/>
    </row>
    <row r="747" spans="1:7" ht="15">
      <c r="A747" s="76"/>
      <c r="B747" s="65"/>
      <c r="C747" s="65"/>
      <c r="D747" s="65"/>
      <c r="E747" s="65"/>
      <c r="F747" s="65"/>
      <c r="G747" s="65"/>
    </row>
    <row r="748" spans="1:7" ht="15">
      <c r="A748" s="76"/>
      <c r="B748" s="65"/>
      <c r="C748" s="65"/>
      <c r="D748" s="65"/>
      <c r="E748" s="65"/>
      <c r="F748" s="65"/>
      <c r="G748" s="65"/>
    </row>
    <row r="749" spans="1:7" ht="15">
      <c r="A749" s="76"/>
      <c r="B749" s="65"/>
      <c r="C749" s="65"/>
      <c r="D749" s="65"/>
      <c r="E749" s="65"/>
      <c r="F749" s="65"/>
      <c r="G749" s="65"/>
    </row>
    <row r="750" spans="1:7" ht="15">
      <c r="A750" s="76"/>
      <c r="B750" s="65"/>
      <c r="C750" s="65"/>
      <c r="D750" s="65"/>
      <c r="E750" s="65"/>
      <c r="F750" s="65"/>
      <c r="G750" s="65"/>
    </row>
    <row r="751" spans="1:7" ht="15">
      <c r="A751" s="76"/>
      <c r="B751" s="65"/>
      <c r="C751" s="65"/>
      <c r="D751" s="65"/>
      <c r="E751" s="65"/>
      <c r="F751" s="65"/>
      <c r="G751" s="65"/>
    </row>
    <row r="752" spans="1:7" ht="15">
      <c r="A752" s="76"/>
      <c r="B752" s="65"/>
      <c r="C752" s="65"/>
      <c r="D752" s="65"/>
      <c r="E752" s="65"/>
      <c r="F752" s="65"/>
      <c r="G752" s="65"/>
    </row>
    <row r="753" spans="1:7" ht="15">
      <c r="A753" s="76"/>
      <c r="B753" s="65"/>
      <c r="C753" s="65"/>
      <c r="D753" s="65"/>
      <c r="E753" s="65"/>
      <c r="F753" s="65"/>
      <c r="G753" s="65"/>
    </row>
    <row r="754" spans="1:7" ht="15">
      <c r="A754" s="76"/>
      <c r="B754" s="65"/>
      <c r="C754" s="65"/>
      <c r="D754" s="65"/>
      <c r="E754" s="65"/>
      <c r="F754" s="65"/>
      <c r="G754" s="65"/>
    </row>
    <row r="755" spans="1:7" ht="15">
      <c r="A755" s="76"/>
      <c r="B755" s="65"/>
      <c r="C755" s="65"/>
      <c r="D755" s="65"/>
      <c r="E755" s="65"/>
      <c r="F755" s="65"/>
      <c r="G755" s="65"/>
    </row>
    <row r="756" spans="1:7" ht="15">
      <c r="A756" s="76"/>
      <c r="B756" s="65"/>
      <c r="C756" s="65"/>
      <c r="D756" s="65"/>
      <c r="E756" s="65"/>
      <c r="F756" s="65"/>
      <c r="G756" s="65"/>
    </row>
    <row r="757" spans="1:7" ht="15">
      <c r="A757" s="76"/>
      <c r="B757" s="65"/>
      <c r="C757" s="65"/>
      <c r="D757" s="65"/>
      <c r="E757" s="65"/>
      <c r="F757" s="65"/>
      <c r="G757" s="65"/>
    </row>
    <row r="758" spans="1:7" ht="15">
      <c r="A758" s="76"/>
      <c r="B758" s="65"/>
      <c r="C758" s="65"/>
      <c r="D758" s="65"/>
      <c r="E758" s="65"/>
      <c r="F758" s="65"/>
      <c r="G758" s="65"/>
    </row>
    <row r="759" spans="1:7" ht="15">
      <c r="A759" s="76"/>
      <c r="B759" s="65"/>
      <c r="C759" s="65"/>
      <c r="D759" s="65"/>
      <c r="E759" s="65"/>
      <c r="F759" s="65"/>
      <c r="G759" s="65"/>
    </row>
    <row r="760" spans="1:7" ht="15">
      <c r="A760" s="76"/>
      <c r="B760" s="65"/>
      <c r="C760" s="65"/>
      <c r="D760" s="65"/>
      <c r="E760" s="65"/>
      <c r="F760" s="65"/>
      <c r="G760" s="65"/>
    </row>
    <row r="761" spans="1:7" ht="15">
      <c r="A761" s="76"/>
      <c r="B761" s="65"/>
      <c r="C761" s="65"/>
      <c r="D761" s="65"/>
      <c r="E761" s="65"/>
      <c r="F761" s="65"/>
      <c r="G761" s="65"/>
    </row>
    <row r="762" spans="1:7" ht="15">
      <c r="A762" s="76"/>
      <c r="B762" s="65"/>
      <c r="C762" s="65"/>
      <c r="D762" s="65"/>
      <c r="E762" s="65"/>
      <c r="F762" s="65"/>
      <c r="G762" s="65"/>
    </row>
    <row r="763" spans="1:7" ht="15">
      <c r="A763" s="76"/>
      <c r="B763" s="65"/>
      <c r="C763" s="65"/>
      <c r="D763" s="65"/>
      <c r="E763" s="65"/>
      <c r="F763" s="65"/>
      <c r="G763" s="65"/>
    </row>
    <row r="764" spans="1:7" ht="15">
      <c r="A764" s="76"/>
      <c r="B764" s="65"/>
      <c r="C764" s="65"/>
      <c r="D764" s="65"/>
      <c r="E764" s="65"/>
      <c r="F764" s="65"/>
      <c r="G764" s="65"/>
    </row>
    <row r="765" spans="1:7" ht="15">
      <c r="A765" s="76"/>
      <c r="B765" s="65"/>
      <c r="C765" s="65"/>
      <c r="D765" s="65"/>
      <c r="E765" s="65"/>
      <c r="F765" s="65"/>
      <c r="G765" s="65"/>
    </row>
    <row r="766" spans="1:7" ht="15">
      <c r="A766" s="76"/>
      <c r="B766" s="65"/>
      <c r="C766" s="65"/>
      <c r="D766" s="65"/>
      <c r="E766" s="65"/>
      <c r="F766" s="65"/>
      <c r="G766" s="65"/>
    </row>
    <row r="767" spans="1:7" ht="15">
      <c r="A767" s="76"/>
      <c r="B767" s="65"/>
      <c r="C767" s="65"/>
      <c r="D767" s="65"/>
      <c r="E767" s="65"/>
      <c r="F767" s="65"/>
      <c r="G767" s="65"/>
    </row>
    <row r="768" spans="1:7" ht="15">
      <c r="A768" s="76"/>
      <c r="B768" s="65"/>
      <c r="C768" s="65"/>
      <c r="D768" s="65"/>
      <c r="E768" s="65"/>
      <c r="F768" s="65"/>
      <c r="G768" s="65"/>
    </row>
    <row r="769" spans="1:7" ht="15">
      <c r="A769" s="76"/>
      <c r="B769" s="65"/>
      <c r="C769" s="65"/>
      <c r="D769" s="65"/>
      <c r="E769" s="65"/>
      <c r="F769" s="65"/>
      <c r="G769" s="65"/>
    </row>
    <row r="770" spans="1:7" ht="15">
      <c r="A770" s="76"/>
      <c r="B770" s="65"/>
      <c r="C770" s="65"/>
      <c r="D770" s="65"/>
      <c r="E770" s="65"/>
      <c r="F770" s="65"/>
      <c r="G770" s="65"/>
    </row>
    <row r="771" spans="1:7" ht="15">
      <c r="A771" s="76"/>
      <c r="B771" s="65"/>
      <c r="C771" s="65"/>
      <c r="D771" s="65"/>
      <c r="E771" s="65"/>
      <c r="F771" s="65"/>
      <c r="G771" s="65"/>
    </row>
    <row r="772" spans="1:7" ht="15">
      <c r="A772" s="76"/>
      <c r="B772" s="65"/>
      <c r="C772" s="65"/>
      <c r="D772" s="65"/>
      <c r="E772" s="65"/>
      <c r="F772" s="65"/>
      <c r="G772" s="65"/>
    </row>
    <row r="773" spans="1:7" ht="15">
      <c r="A773" s="76"/>
      <c r="B773" s="65"/>
      <c r="C773" s="65"/>
      <c r="D773" s="65"/>
      <c r="E773" s="65"/>
      <c r="F773" s="65"/>
      <c r="G773" s="65"/>
    </row>
    <row r="774" spans="1:7" ht="15">
      <c r="A774" s="76"/>
      <c r="B774" s="65"/>
      <c r="C774" s="65"/>
      <c r="D774" s="65"/>
      <c r="E774" s="65"/>
      <c r="F774" s="65"/>
      <c r="G774" s="65"/>
    </row>
    <row r="775" spans="1:7" ht="15">
      <c r="A775" s="76"/>
      <c r="B775" s="65"/>
      <c r="C775" s="65"/>
      <c r="D775" s="65"/>
      <c r="E775" s="65"/>
      <c r="F775" s="65"/>
      <c r="G775" s="65"/>
    </row>
    <row r="776" spans="1:7" ht="15">
      <c r="A776" s="76"/>
      <c r="B776" s="65"/>
      <c r="C776" s="65"/>
      <c r="D776" s="65"/>
      <c r="E776" s="65"/>
      <c r="F776" s="65"/>
      <c r="G776" s="65"/>
    </row>
    <row r="777" spans="1:7" ht="15">
      <c r="A777" s="76"/>
      <c r="B777" s="65"/>
      <c r="C777" s="65"/>
      <c r="D777" s="65"/>
      <c r="E777" s="65"/>
      <c r="F777" s="65"/>
      <c r="G777" s="65"/>
    </row>
    <row r="778" spans="1:7" ht="15">
      <c r="A778" s="76"/>
      <c r="B778" s="65"/>
      <c r="C778" s="65"/>
      <c r="D778" s="65"/>
      <c r="E778" s="65"/>
      <c r="F778" s="65"/>
      <c r="G778" s="65"/>
    </row>
    <row r="779" spans="1:7" ht="15">
      <c r="A779" s="76"/>
      <c r="B779" s="65"/>
      <c r="C779" s="65"/>
      <c r="D779" s="65"/>
      <c r="E779" s="65"/>
      <c r="F779" s="65"/>
      <c r="G779" s="65"/>
    </row>
    <row r="780" spans="1:7" ht="15">
      <c r="A780" s="76"/>
      <c r="B780" s="65"/>
      <c r="C780" s="65"/>
      <c r="D780" s="65"/>
      <c r="E780" s="65"/>
      <c r="F780" s="65"/>
      <c r="G780" s="65"/>
    </row>
    <row r="781" spans="1:7" ht="15">
      <c r="A781" s="76"/>
      <c r="B781" s="65"/>
      <c r="C781" s="65"/>
      <c r="D781" s="65"/>
      <c r="E781" s="65"/>
      <c r="F781" s="65"/>
      <c r="G781" s="65"/>
    </row>
    <row r="782" spans="1:7" ht="15">
      <c r="A782" s="76"/>
      <c r="B782" s="65"/>
      <c r="C782" s="65"/>
      <c r="D782" s="65"/>
      <c r="E782" s="65"/>
      <c r="F782" s="65"/>
      <c r="G782" s="65"/>
    </row>
    <row r="783" spans="1:7" ht="15">
      <c r="A783" s="76"/>
      <c r="B783" s="65"/>
      <c r="C783" s="65"/>
      <c r="D783" s="65"/>
      <c r="E783" s="65"/>
      <c r="F783" s="65"/>
      <c r="G783" s="65"/>
    </row>
    <row r="784" spans="1:7" ht="15">
      <c r="A784" s="76"/>
      <c r="B784" s="65"/>
      <c r="C784" s="65"/>
      <c r="D784" s="65"/>
      <c r="E784" s="65"/>
      <c r="F784" s="65"/>
      <c r="G784" s="65"/>
    </row>
    <row r="785" spans="1:7" ht="15">
      <c r="A785" s="76"/>
      <c r="B785" s="65"/>
      <c r="C785" s="65"/>
      <c r="D785" s="65"/>
      <c r="E785" s="65"/>
      <c r="F785" s="65"/>
      <c r="G785" s="65"/>
    </row>
    <row r="786" spans="1:7" ht="15">
      <c r="A786" s="76"/>
      <c r="B786" s="65"/>
      <c r="C786" s="65"/>
      <c r="D786" s="65"/>
      <c r="E786" s="65"/>
      <c r="F786" s="65"/>
      <c r="G786" s="65"/>
    </row>
    <row r="787" spans="1:7" ht="15">
      <c r="A787" s="76"/>
      <c r="B787" s="65"/>
      <c r="C787" s="65"/>
      <c r="D787" s="65"/>
      <c r="E787" s="65"/>
      <c r="F787" s="65"/>
      <c r="G787" s="65"/>
    </row>
    <row r="788" spans="1:7" ht="15">
      <c r="A788" s="76"/>
      <c r="B788" s="65"/>
      <c r="C788" s="65"/>
      <c r="D788" s="65"/>
      <c r="E788" s="65"/>
      <c r="F788" s="65"/>
      <c r="G788" s="65"/>
    </row>
    <row r="789" spans="1:7" ht="15">
      <c r="A789" s="76"/>
      <c r="B789" s="65"/>
      <c r="C789" s="65"/>
      <c r="D789" s="65"/>
      <c r="E789" s="65"/>
      <c r="F789" s="65"/>
      <c r="G789" s="65"/>
    </row>
    <row r="790" spans="1:7" ht="15">
      <c r="A790" s="76"/>
      <c r="B790" s="65"/>
      <c r="C790" s="65"/>
      <c r="D790" s="65"/>
      <c r="E790" s="65"/>
      <c r="F790" s="65"/>
      <c r="G790" s="65"/>
    </row>
    <row r="791" spans="1:7" ht="15">
      <c r="A791" s="76"/>
      <c r="B791" s="65"/>
      <c r="C791" s="65"/>
      <c r="D791" s="65"/>
      <c r="E791" s="65"/>
      <c r="F791" s="65"/>
      <c r="G791" s="65"/>
    </row>
    <row r="792" spans="1:7" ht="15">
      <c r="A792" s="76"/>
      <c r="B792" s="65"/>
      <c r="C792" s="65"/>
      <c r="D792" s="65"/>
      <c r="E792" s="65"/>
      <c r="F792" s="65"/>
      <c r="G792" s="65"/>
    </row>
    <row r="793" spans="1:7" ht="15">
      <c r="A793" s="76"/>
      <c r="B793" s="65"/>
      <c r="C793" s="65"/>
      <c r="D793" s="65"/>
      <c r="E793" s="65"/>
      <c r="F793" s="65"/>
      <c r="G793" s="65"/>
    </row>
    <row r="794" spans="1:7" ht="15">
      <c r="A794" s="76"/>
      <c r="B794" s="65"/>
      <c r="C794" s="65"/>
      <c r="D794" s="65"/>
      <c r="E794" s="65"/>
      <c r="F794" s="65"/>
      <c r="G794" s="65"/>
    </row>
    <row r="795" spans="1:7" ht="15">
      <c r="A795" s="76"/>
      <c r="B795" s="65"/>
      <c r="C795" s="65"/>
      <c r="D795" s="65"/>
      <c r="E795" s="65"/>
      <c r="F795" s="65"/>
      <c r="G795" s="65"/>
    </row>
    <row r="796" spans="1:7" ht="15">
      <c r="A796" s="76"/>
      <c r="B796" s="65"/>
      <c r="C796" s="65"/>
      <c r="D796" s="65"/>
      <c r="E796" s="65"/>
      <c r="F796" s="65"/>
      <c r="G796" s="65"/>
    </row>
    <row r="797" spans="1:7" ht="15">
      <c r="A797" s="76"/>
      <c r="B797" s="65"/>
      <c r="C797" s="65"/>
      <c r="D797" s="65"/>
      <c r="E797" s="65"/>
      <c r="F797" s="65"/>
      <c r="G797" s="65"/>
    </row>
    <row r="798" spans="1:7" ht="15">
      <c r="A798" s="76"/>
      <c r="B798" s="65"/>
      <c r="C798" s="65"/>
      <c r="D798" s="65"/>
      <c r="E798" s="65"/>
      <c r="F798" s="65"/>
      <c r="G798" s="65"/>
    </row>
    <row r="799" spans="1:7" ht="15">
      <c r="A799" s="76"/>
      <c r="B799" s="65"/>
      <c r="C799" s="65"/>
      <c r="D799" s="65"/>
      <c r="E799" s="65"/>
      <c r="F799" s="65"/>
      <c r="G799" s="65"/>
    </row>
    <row r="800" spans="1:7" ht="15">
      <c r="A800" s="76"/>
      <c r="B800" s="65"/>
      <c r="C800" s="65"/>
      <c r="D800" s="65"/>
      <c r="E800" s="65"/>
      <c r="F800" s="65"/>
      <c r="G800" s="65"/>
    </row>
    <row r="801" spans="1:7" ht="15">
      <c r="A801" s="76"/>
      <c r="B801" s="65"/>
      <c r="C801" s="65"/>
      <c r="D801" s="65"/>
      <c r="E801" s="65"/>
      <c r="F801" s="65"/>
      <c r="G801" s="65"/>
    </row>
    <row r="802" spans="1:7" ht="15">
      <c r="A802" s="76"/>
      <c r="B802" s="65"/>
      <c r="C802" s="65"/>
      <c r="D802" s="65"/>
      <c r="E802" s="65"/>
      <c r="F802" s="65"/>
      <c r="G802" s="65"/>
    </row>
    <row r="803" spans="1:7" ht="15">
      <c r="A803" s="76"/>
      <c r="B803" s="65"/>
      <c r="C803" s="65"/>
      <c r="D803" s="65"/>
      <c r="E803" s="65"/>
      <c r="F803" s="65"/>
      <c r="G803" s="65"/>
    </row>
    <row r="804" spans="1:7" ht="15">
      <c r="A804" s="76"/>
      <c r="B804" s="65"/>
      <c r="C804" s="65"/>
      <c r="D804" s="65"/>
      <c r="E804" s="65"/>
      <c r="F804" s="65"/>
      <c r="G804" s="65"/>
    </row>
    <row r="805" spans="1:7" ht="15">
      <c r="A805" s="76"/>
      <c r="B805" s="65"/>
      <c r="C805" s="65"/>
      <c r="D805" s="65"/>
      <c r="E805" s="65"/>
      <c r="F805" s="65"/>
      <c r="G805" s="65"/>
    </row>
    <row r="806" spans="1:7" ht="15">
      <c r="A806" s="76"/>
      <c r="B806" s="65"/>
      <c r="C806" s="65"/>
      <c r="D806" s="65"/>
      <c r="E806" s="65"/>
      <c r="F806" s="65"/>
      <c r="G806" s="65"/>
    </row>
    <row r="807" spans="1:7" ht="15">
      <c r="A807" s="76"/>
      <c r="B807" s="65"/>
      <c r="C807" s="65"/>
      <c r="D807" s="65"/>
      <c r="E807" s="65"/>
      <c r="F807" s="65"/>
      <c r="G807" s="65"/>
    </row>
    <row r="808" spans="1:7" ht="15">
      <c r="A808" s="76"/>
      <c r="B808" s="65"/>
      <c r="C808" s="65"/>
      <c r="D808" s="65"/>
      <c r="E808" s="65"/>
      <c r="F808" s="65"/>
      <c r="G808" s="65"/>
    </row>
    <row r="809" spans="1:7" ht="15">
      <c r="A809" s="76"/>
      <c r="B809" s="65"/>
      <c r="C809" s="65"/>
      <c r="D809" s="65"/>
      <c r="E809" s="65"/>
      <c r="F809" s="65"/>
      <c r="G809" s="65"/>
    </row>
    <row r="810" spans="1:7" ht="15">
      <c r="A810" s="76"/>
      <c r="B810" s="65"/>
      <c r="C810" s="65"/>
      <c r="D810" s="65"/>
      <c r="E810" s="65"/>
      <c r="F810" s="65"/>
      <c r="G810" s="65"/>
    </row>
  </sheetData>
  <sheetProtection password="8CA5" sheet="1" objects="1" scenarios="1"/>
  <mergeCells count="2">
    <mergeCell ref="C2:D2"/>
    <mergeCell ref="C4:D4"/>
  </mergeCells>
  <printOptions horizontalCentered="1"/>
  <pageMargins left="0.5" right="0.25" top="1.25" bottom="0.75" header="0.5" footer="0.25"/>
  <pageSetup fitToHeight="1" fitToWidth="1" horizontalDpi="600" verticalDpi="600" orientation="portrait" scale="78" r:id="rId1"/>
  <headerFooter alignWithMargins="0">
    <oddHeader>&amp;R&amp;"Arial,Bold"&amp;11WORKSHEET H
COST REPORT SUMMARY
</oddHeader>
    <oddFooter>&amp;L&amp;F
&amp;A&amp;CPage 25
&amp;R&amp;D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I8195"/>
  <sheetViews>
    <sheetView showGridLines="0" zoomScale="60" zoomScaleNormal="60" zoomScalePageLayoutView="0" workbookViewId="0" topLeftCell="A1">
      <selection activeCell="A1" sqref="A1"/>
    </sheetView>
  </sheetViews>
  <sheetFormatPr defaultColWidth="7.8515625" defaultRowHeight="12.75"/>
  <cols>
    <col min="1" max="1" width="5.8515625" style="61" customWidth="1"/>
    <col min="2" max="2" width="37.421875" style="28" customWidth="1"/>
    <col min="3" max="3" width="15.7109375" style="29" customWidth="1"/>
    <col min="4" max="4" width="14.140625" style="29" bestFit="1" customWidth="1"/>
    <col min="5" max="5" width="19.7109375" style="29" customWidth="1"/>
    <col min="6" max="6" width="11.421875" style="29" customWidth="1"/>
    <col min="7" max="7" width="14.140625" style="29" customWidth="1"/>
    <col min="8" max="9" width="15.140625" style="28" bestFit="1" customWidth="1"/>
    <col min="10" max="16384" width="7.8515625" style="28" customWidth="1"/>
  </cols>
  <sheetData>
    <row r="1" spans="3:7" ht="14.25">
      <c r="C1" s="28"/>
      <c r="F1" s="6"/>
      <c r="G1" s="7"/>
    </row>
    <row r="2" spans="1:7" ht="15">
      <c r="A2" s="28"/>
      <c r="B2" s="62" t="s">
        <v>40</v>
      </c>
      <c r="C2" s="254">
        <f>IF(+[0]!ProviderName&lt;&gt;0,+[0]!ProviderName,0)</f>
        <v>0</v>
      </c>
      <c r="D2" s="51"/>
      <c r="E2" s="28"/>
      <c r="F2" s="28"/>
      <c r="G2" s="28"/>
    </row>
    <row r="3" spans="1:7" ht="14.25">
      <c r="A3" s="28"/>
      <c r="B3" s="29"/>
      <c r="C3" s="63"/>
      <c r="D3" s="63"/>
      <c r="E3" s="28"/>
      <c r="F3" s="28"/>
      <c r="G3" s="28"/>
    </row>
    <row r="4" spans="1:7" ht="15">
      <c r="A4" s="28"/>
      <c r="B4" s="62" t="s">
        <v>42</v>
      </c>
      <c r="C4" s="255">
        <f>IF(+Instruct!C15&lt;&gt;0,+Instruct!C15,0)</f>
        <v>0</v>
      </c>
      <c r="D4" s="64"/>
      <c r="E4" s="28"/>
      <c r="F4" s="28"/>
      <c r="G4" s="28"/>
    </row>
    <row r="5" spans="1:7" ht="14.25">
      <c r="A5" s="28"/>
      <c r="C5" s="64"/>
      <c r="D5" s="64"/>
      <c r="E5" s="28"/>
      <c r="F5" s="28"/>
      <c r="G5" s="28"/>
    </row>
    <row r="6" spans="1:7" ht="15">
      <c r="A6" s="65"/>
      <c r="B6" s="66" t="s">
        <v>43</v>
      </c>
      <c r="C6" s="67"/>
      <c r="D6" s="68"/>
      <c r="E6" s="69"/>
      <c r="F6" s="28"/>
      <c r="G6" s="28"/>
    </row>
    <row r="7" spans="1:7" ht="14.25">
      <c r="A7" s="28"/>
      <c r="B7" s="70" t="s">
        <v>45</v>
      </c>
      <c r="C7" s="296">
        <f>IF(Begindate&lt;&gt;0,(Begindate),0)</f>
        <v>0</v>
      </c>
      <c r="D7" s="71" t="s">
        <v>47</v>
      </c>
      <c r="E7" s="297">
        <f>IF(Enddate&lt;&gt;0,(Enddate),0)</f>
        <v>0</v>
      </c>
      <c r="F7" s="28"/>
      <c r="G7" s="28"/>
    </row>
    <row r="8" spans="2:7" ht="14.25">
      <c r="B8" s="72"/>
      <c r="C8" s="73"/>
      <c r="D8" s="59"/>
      <c r="E8" s="74"/>
      <c r="F8" s="28"/>
      <c r="G8" s="28"/>
    </row>
    <row r="9" spans="1:7" ht="14.25">
      <c r="A9" s="28"/>
      <c r="C9" s="28"/>
      <c r="D9" s="28"/>
      <c r="E9" s="28"/>
      <c r="F9" s="28"/>
      <c r="G9" s="28"/>
    </row>
    <row r="10" spans="6:7" ht="14.25">
      <c r="F10" s="6"/>
      <c r="G10" s="7"/>
    </row>
    <row r="11" spans="3:8" ht="14.25">
      <c r="C11" s="28"/>
      <c r="D11" s="91" t="s">
        <v>82</v>
      </c>
      <c r="E11" s="91" t="s">
        <v>83</v>
      </c>
      <c r="F11" s="91" t="s">
        <v>84</v>
      </c>
      <c r="G11" s="91" t="s">
        <v>85</v>
      </c>
      <c r="H11" s="107" t="s">
        <v>86</v>
      </c>
    </row>
    <row r="12" spans="3:8" ht="14.25">
      <c r="C12" s="28"/>
      <c r="H12" s="29"/>
    </row>
    <row r="13" spans="3:8" ht="14.25">
      <c r="C13" s="28"/>
      <c r="G13" s="75" t="s">
        <v>87</v>
      </c>
      <c r="H13" s="29"/>
    </row>
    <row r="14" spans="3:8" ht="14.25">
      <c r="C14" s="28"/>
      <c r="F14" s="75" t="s">
        <v>88</v>
      </c>
      <c r="G14" s="75" t="s">
        <v>89</v>
      </c>
      <c r="H14" s="75"/>
    </row>
    <row r="15" spans="3:8" ht="14.25">
      <c r="C15" s="28"/>
      <c r="F15" s="8" t="s">
        <v>90</v>
      </c>
      <c r="G15" s="8" t="s">
        <v>90</v>
      </c>
      <c r="H15" s="8" t="s">
        <v>91</v>
      </c>
    </row>
    <row r="16" spans="3:8" ht="14.25">
      <c r="C16" s="28"/>
      <c r="H16" s="29"/>
    </row>
    <row r="17" spans="1:8" ht="15">
      <c r="A17" s="76" t="s">
        <v>92</v>
      </c>
      <c r="C17" s="28"/>
      <c r="H17" s="29"/>
    </row>
    <row r="18" spans="3:8" ht="14.25">
      <c r="C18" s="28"/>
      <c r="H18" s="29"/>
    </row>
    <row r="19" spans="1:8" ht="14.25">
      <c r="A19" s="77" t="s">
        <v>50</v>
      </c>
      <c r="B19" s="28" t="s">
        <v>93</v>
      </c>
      <c r="C19" s="28"/>
      <c r="F19" s="276">
        <f>+B!F19</f>
        <v>0</v>
      </c>
      <c r="G19" s="276">
        <f>+B!G19</f>
        <v>0</v>
      </c>
      <c r="H19" s="257">
        <f>F19+G19</f>
        <v>0</v>
      </c>
    </row>
    <row r="20" spans="1:8" ht="14.25">
      <c r="A20" s="77"/>
      <c r="C20" s="28"/>
      <c r="F20" s="243"/>
      <c r="G20" s="243"/>
      <c r="H20" s="243"/>
    </row>
    <row r="21" spans="1:8" ht="14.25">
      <c r="A21" s="77" t="s">
        <v>52</v>
      </c>
      <c r="B21" s="28" t="s">
        <v>94</v>
      </c>
      <c r="C21" s="28"/>
      <c r="D21" s="275">
        <f>+B!D21</f>
        <v>0</v>
      </c>
      <c r="F21" s="276">
        <f>+B!F21</f>
        <v>0</v>
      </c>
      <c r="G21" s="276">
        <f>+B!G21</f>
        <v>0</v>
      </c>
      <c r="H21" s="257">
        <f>F21+G21</f>
        <v>0</v>
      </c>
    </row>
    <row r="22" spans="1:8" ht="14.25">
      <c r="A22" s="77"/>
      <c r="C22" s="28"/>
      <c r="F22" s="243"/>
      <c r="G22" s="243"/>
      <c r="H22" s="243"/>
    </row>
    <row r="23" spans="1:8" ht="14.25">
      <c r="A23" s="77" t="s">
        <v>54</v>
      </c>
      <c r="B23" s="28" t="s">
        <v>95</v>
      </c>
      <c r="C23" s="28"/>
      <c r="E23" s="28"/>
      <c r="F23" s="257">
        <f>F19+F21</f>
        <v>0</v>
      </c>
      <c r="G23" s="257">
        <f>G19+G21</f>
        <v>0</v>
      </c>
      <c r="H23" s="257">
        <f>F23+G23</f>
        <v>0</v>
      </c>
    </row>
    <row r="24" spans="1:8" ht="14.25">
      <c r="A24" s="77"/>
      <c r="C24" s="28"/>
      <c r="E24" s="28"/>
      <c r="F24" s="244"/>
      <c r="G24" s="244"/>
      <c r="H24" s="245"/>
    </row>
    <row r="25" spans="1:8" ht="14.25">
      <c r="A25" s="77"/>
      <c r="C25" s="28"/>
      <c r="E25" s="75" t="s">
        <v>96</v>
      </c>
      <c r="F25" s="244"/>
      <c r="G25" s="244"/>
      <c r="H25" s="245"/>
    </row>
    <row r="26" spans="1:8" ht="14.25">
      <c r="A26" s="77"/>
      <c r="C26" s="28"/>
      <c r="D26" s="75" t="s">
        <v>97</v>
      </c>
      <c r="E26" s="75" t="s">
        <v>98</v>
      </c>
      <c r="F26" s="244"/>
      <c r="G26" s="244"/>
      <c r="H26" s="245"/>
    </row>
    <row r="27" spans="1:8" ht="14.25">
      <c r="A27" s="77"/>
      <c r="C27" s="28"/>
      <c r="D27" s="75" t="s">
        <v>99</v>
      </c>
      <c r="E27" s="75" t="s">
        <v>216</v>
      </c>
      <c r="F27" s="244"/>
      <c r="G27" s="244"/>
      <c r="H27" s="245"/>
    </row>
    <row r="28" spans="1:8" ht="14.25">
      <c r="A28" s="77" t="s">
        <v>56</v>
      </c>
      <c r="B28" s="28" t="s">
        <v>217</v>
      </c>
      <c r="C28" s="28"/>
      <c r="D28" s="258">
        <f>IF(C7=0,0,YEARFRAC(C7,(E7+1),3)*365)</f>
        <v>0</v>
      </c>
      <c r="E28" s="258">
        <f>IF(E7=0,0,IF(D21=0,0,YEARFRAC(D21,(E7+1),3)*365))</f>
        <v>0</v>
      </c>
      <c r="F28" s="244"/>
      <c r="G28" s="244"/>
      <c r="H28" s="245"/>
    </row>
    <row r="29" spans="1:8" ht="14.25">
      <c r="A29" s="77"/>
      <c r="C29" s="28"/>
      <c r="F29" s="246"/>
      <c r="G29" s="246"/>
      <c r="H29" s="243"/>
    </row>
    <row r="30" spans="1:8" ht="15" thickBot="1">
      <c r="A30" s="77" t="s">
        <v>58</v>
      </c>
      <c r="B30" s="28" t="s">
        <v>218</v>
      </c>
      <c r="C30" s="28"/>
      <c r="F30" s="259">
        <f>+F19*D28+F21*E28</f>
        <v>0</v>
      </c>
      <c r="G30" s="259">
        <f>+G19*D28+G21*E28</f>
        <v>0</v>
      </c>
      <c r="H30" s="259">
        <f>+H19*D28+H21*E28</f>
        <v>0</v>
      </c>
    </row>
    <row r="31" spans="3:8" ht="15" thickTop="1">
      <c r="C31" s="28"/>
      <c r="H31" s="29"/>
    </row>
    <row r="32" spans="3:8" ht="14.25">
      <c r="C32" s="28"/>
      <c r="H32" s="29"/>
    </row>
    <row r="33" spans="3:8" ht="14.25">
      <c r="C33" s="28"/>
      <c r="H33" s="29"/>
    </row>
    <row r="34" spans="3:9" ht="14.25">
      <c r="C34" s="77" t="s">
        <v>82</v>
      </c>
      <c r="D34" s="77" t="s">
        <v>83</v>
      </c>
      <c r="E34" s="77" t="s">
        <v>84</v>
      </c>
      <c r="F34" s="77" t="s">
        <v>85</v>
      </c>
      <c r="G34" s="129" t="s">
        <v>86</v>
      </c>
      <c r="H34" s="129" t="s">
        <v>555</v>
      </c>
      <c r="I34" s="129" t="s">
        <v>640</v>
      </c>
    </row>
    <row r="35" spans="3:9" ht="14.25">
      <c r="C35" s="75" t="s">
        <v>641</v>
      </c>
      <c r="E35" s="75" t="s">
        <v>240</v>
      </c>
      <c r="H35" s="75" t="s">
        <v>240</v>
      </c>
      <c r="I35" s="29"/>
    </row>
    <row r="36" spans="3:9" ht="14.25">
      <c r="C36" s="75" t="s">
        <v>91</v>
      </c>
      <c r="D36" s="439" t="s">
        <v>556</v>
      </c>
      <c r="E36" s="75" t="s">
        <v>91</v>
      </c>
      <c r="F36" s="75" t="s">
        <v>219</v>
      </c>
      <c r="G36" s="439" t="s">
        <v>556</v>
      </c>
      <c r="H36" s="75" t="s">
        <v>220</v>
      </c>
      <c r="I36" s="75" t="s">
        <v>221</v>
      </c>
    </row>
    <row r="37" spans="3:9" ht="14.25">
      <c r="C37" s="75" t="s">
        <v>222</v>
      </c>
      <c r="D37" s="439" t="s">
        <v>639</v>
      </c>
      <c r="E37" s="75" t="s">
        <v>222</v>
      </c>
      <c r="F37" s="75" t="s">
        <v>223</v>
      </c>
      <c r="G37" s="439" t="s">
        <v>639</v>
      </c>
      <c r="H37" s="75" t="s">
        <v>89</v>
      </c>
      <c r="I37" s="75" t="s">
        <v>224</v>
      </c>
    </row>
    <row r="38" spans="3:9" ht="14.25">
      <c r="C38" s="8" t="s">
        <v>225</v>
      </c>
      <c r="D38" s="460" t="s">
        <v>242</v>
      </c>
      <c r="E38" s="8" t="s">
        <v>225</v>
      </c>
      <c r="F38" s="8" t="s">
        <v>226</v>
      </c>
      <c r="G38" s="460" t="s">
        <v>242</v>
      </c>
      <c r="H38" s="8" t="s">
        <v>225</v>
      </c>
      <c r="I38" s="8" t="s">
        <v>227</v>
      </c>
    </row>
    <row r="39" spans="3:9" ht="14.25">
      <c r="C39" s="28"/>
      <c r="D39" s="461"/>
      <c r="G39" s="461"/>
      <c r="H39" s="29"/>
      <c r="I39" s="29"/>
    </row>
    <row r="40" spans="1:9" ht="15">
      <c r="A40" s="76" t="s">
        <v>228</v>
      </c>
      <c r="C40" s="28"/>
      <c r="D40" s="461"/>
      <c r="G40" s="461"/>
      <c r="H40" s="29"/>
      <c r="I40" s="29"/>
    </row>
    <row r="41" spans="1:9" ht="14.25">
      <c r="A41" s="77"/>
      <c r="C41" s="28"/>
      <c r="D41" s="461"/>
      <c r="G41" s="461"/>
      <c r="H41" s="29"/>
      <c r="I41" s="29"/>
    </row>
    <row r="42" spans="1:9" ht="14.25">
      <c r="A42" s="77" t="s">
        <v>60</v>
      </c>
      <c r="B42" s="28" t="str">
        <f>+B!B42</f>
        <v>N F Standard Care  - 6032</v>
      </c>
      <c r="C42" s="263">
        <f>+B!C42</f>
        <v>0</v>
      </c>
      <c r="D42" s="462"/>
      <c r="E42" s="193">
        <f>+D42+C42</f>
        <v>0</v>
      </c>
      <c r="F42" s="263">
        <f>+B!F42</f>
        <v>0</v>
      </c>
      <c r="G42" s="462"/>
      <c r="H42" s="193">
        <f>SUM(F42:G42)</f>
        <v>0</v>
      </c>
      <c r="I42" s="260">
        <f>IF(ISERR(+H42/E42),0,+H42/E42)</f>
        <v>0</v>
      </c>
    </row>
    <row r="43" spans="1:9" ht="14.25">
      <c r="A43" s="77"/>
      <c r="C43" s="53"/>
      <c r="D43" s="463"/>
      <c r="E43" s="53"/>
      <c r="F43" s="53"/>
      <c r="G43" s="463"/>
      <c r="H43" s="53"/>
      <c r="I43" s="180"/>
    </row>
    <row r="44" spans="1:9" ht="14.25">
      <c r="A44" s="77" t="s">
        <v>229</v>
      </c>
      <c r="B44" s="28" t="str">
        <f>+B!B44</f>
        <v>Non-Pediatric Ventilator Care  - 6033</v>
      </c>
      <c r="C44" s="263">
        <f>+B!C44</f>
        <v>0</v>
      </c>
      <c r="D44" s="462"/>
      <c r="E44" s="193">
        <f>+D44+C44</f>
        <v>0</v>
      </c>
      <c r="F44" s="263">
        <f>+B!F44</f>
        <v>0</v>
      </c>
      <c r="G44" s="462"/>
      <c r="H44" s="193">
        <f>SUM(F44:G44)</f>
        <v>0</v>
      </c>
      <c r="I44" s="260">
        <f>IF(ISERR(+H44/E44),0,+H44/E44)</f>
        <v>0</v>
      </c>
    </row>
    <row r="45" spans="1:9" ht="14.25">
      <c r="A45" s="77"/>
      <c r="B45" s="79"/>
      <c r="C45" s="53"/>
      <c r="D45" s="463"/>
      <c r="E45" s="53"/>
      <c r="F45" s="53"/>
      <c r="G45" s="463"/>
      <c r="H45" s="53"/>
      <c r="I45" s="180"/>
    </row>
    <row r="46" spans="1:9" ht="14.25">
      <c r="A46" s="77" t="s">
        <v>230</v>
      </c>
      <c r="B46" s="28" t="str">
        <f>+B!B46</f>
        <v>Pediatric Specialty Care  - 6034</v>
      </c>
      <c r="C46" s="263">
        <f>+B!C46</f>
        <v>0</v>
      </c>
      <c r="D46" s="462"/>
      <c r="E46" s="193">
        <f>+D46+C46</f>
        <v>0</v>
      </c>
      <c r="F46" s="263">
        <f>+B!F46</f>
        <v>0</v>
      </c>
      <c r="G46" s="462"/>
      <c r="H46" s="193">
        <f>SUM(F46:G46)</f>
        <v>0</v>
      </c>
      <c r="I46" s="260">
        <f>IF(ISERR(+H46/E46),0,+H46/E46)</f>
        <v>0</v>
      </c>
    </row>
    <row r="47" spans="1:9" ht="14.25">
      <c r="A47" s="77"/>
      <c r="B47" s="79"/>
      <c r="C47" s="53"/>
      <c r="D47" s="463"/>
      <c r="E47" s="53"/>
      <c r="F47" s="53"/>
      <c r="G47" s="463"/>
      <c r="H47" s="53"/>
      <c r="I47" s="180"/>
    </row>
    <row r="48" spans="1:9" ht="14.25">
      <c r="A48" s="77" t="s">
        <v>231</v>
      </c>
      <c r="B48" s="81" t="s">
        <v>232</v>
      </c>
      <c r="C48" s="263">
        <f>+B!C48</f>
        <v>0</v>
      </c>
      <c r="D48" s="462"/>
      <c r="E48" s="193">
        <f>+D48+C48</f>
        <v>0</v>
      </c>
      <c r="F48" s="263">
        <f>+B!F48</f>
        <v>0</v>
      </c>
      <c r="G48" s="462"/>
      <c r="H48" s="193">
        <f>SUM(F48:G48)</f>
        <v>0</v>
      </c>
      <c r="I48" s="260">
        <f>IF(ISERR(+H48/E48),0,+H48/E48)</f>
        <v>0</v>
      </c>
    </row>
    <row r="49" spans="1:9" ht="14.25">
      <c r="A49" s="77"/>
      <c r="C49" s="53"/>
      <c r="D49" s="53"/>
      <c r="E49" s="53"/>
      <c r="F49" s="53"/>
      <c r="G49" s="53"/>
      <c r="H49" s="53"/>
      <c r="I49" s="180"/>
    </row>
    <row r="50" spans="1:9" ht="15" thickBot="1">
      <c r="A50" s="77" t="s">
        <v>233</v>
      </c>
      <c r="B50" s="28" t="s">
        <v>234</v>
      </c>
      <c r="C50" s="261">
        <f aca="true" t="shared" si="0" ref="C50:H50">SUM(C42:C49)</f>
        <v>0</v>
      </c>
      <c r="D50" s="261">
        <f t="shared" si="0"/>
        <v>0</v>
      </c>
      <c r="E50" s="194">
        <f t="shared" si="0"/>
        <v>0</v>
      </c>
      <c r="F50" s="261">
        <f t="shared" si="0"/>
        <v>0</v>
      </c>
      <c r="G50" s="261">
        <f t="shared" si="0"/>
        <v>0</v>
      </c>
      <c r="H50" s="194">
        <f t="shared" si="0"/>
        <v>0</v>
      </c>
      <c r="I50" s="262">
        <f>IF(ISERR(+H50/E50),0,+H50/E50)</f>
        <v>0</v>
      </c>
    </row>
    <row r="51" spans="1:8" ht="15" thickTop="1">
      <c r="A51" s="77"/>
      <c r="C51" s="28"/>
      <c r="H51" s="29"/>
    </row>
    <row r="52" ht="14.25">
      <c r="A52" s="77"/>
    </row>
    <row r="53" spans="1:4" ht="15" thickBot="1">
      <c r="A53" s="77" t="s">
        <v>235</v>
      </c>
      <c r="B53" s="28" t="s">
        <v>236</v>
      </c>
      <c r="C53" s="262">
        <f>IF(ISERR(+E50/H30),0,+E50/H30)</f>
        <v>0</v>
      </c>
      <c r="D53" s="28"/>
    </row>
    <row r="54" ht="15" thickTop="1"/>
    <row r="76" ht="14.25">
      <c r="C76" s="75"/>
    </row>
    <row r="497" spans="1:7" ht="15">
      <c r="A497" s="76"/>
      <c r="B497" s="65"/>
      <c r="C497" s="62"/>
      <c r="D497" s="62"/>
      <c r="E497" s="62"/>
      <c r="F497" s="62"/>
      <c r="G497" s="62"/>
    </row>
    <row r="498" spans="1:7" ht="15">
      <c r="A498" s="76"/>
      <c r="B498" s="65"/>
      <c r="C498" s="62"/>
      <c r="D498" s="62"/>
      <c r="E498" s="62"/>
      <c r="F498" s="62"/>
      <c r="G498" s="62"/>
    </row>
    <row r="499" spans="1:7" ht="15">
      <c r="A499" s="76"/>
      <c r="B499" s="65"/>
      <c r="C499" s="62"/>
      <c r="D499" s="62"/>
      <c r="E499" s="62"/>
      <c r="F499" s="62"/>
      <c r="G499" s="62"/>
    </row>
    <row r="500" spans="1:7" ht="15">
      <c r="A500" s="76"/>
      <c r="B500" s="65"/>
      <c r="C500" s="62"/>
      <c r="D500" s="62"/>
      <c r="E500" s="62"/>
      <c r="F500" s="62"/>
      <c r="G500" s="62"/>
    </row>
    <row r="501" spans="1:7" ht="15">
      <c r="A501" s="76"/>
      <c r="B501" s="65"/>
      <c r="C501" s="62"/>
      <c r="D501" s="62"/>
      <c r="E501" s="62"/>
      <c r="F501" s="62"/>
      <c r="G501" s="62"/>
    </row>
    <row r="502" spans="1:7" ht="15">
      <c r="A502" s="76"/>
      <c r="B502" s="65"/>
      <c r="C502" s="62"/>
      <c r="D502" s="62"/>
      <c r="E502" s="62"/>
      <c r="F502" s="62"/>
      <c r="G502" s="62"/>
    </row>
    <row r="503" spans="1:7" ht="15">
      <c r="A503" s="76"/>
      <c r="B503" s="65"/>
      <c r="C503" s="62"/>
      <c r="D503" s="62"/>
      <c r="E503" s="62"/>
      <c r="F503" s="62"/>
      <c r="G503" s="62"/>
    </row>
    <row r="504" spans="1:7" ht="15">
      <c r="A504" s="76"/>
      <c r="B504" s="65"/>
      <c r="C504" s="62"/>
      <c r="D504" s="62"/>
      <c r="E504" s="62"/>
      <c r="F504" s="62"/>
      <c r="G504" s="62"/>
    </row>
    <row r="505" spans="1:7" ht="15">
      <c r="A505" s="76"/>
      <c r="B505" s="65"/>
      <c r="C505" s="62"/>
      <c r="D505" s="62"/>
      <c r="E505" s="62"/>
      <c r="F505" s="62"/>
      <c r="G505" s="62"/>
    </row>
    <row r="506" spans="1:7" ht="15">
      <c r="A506" s="76"/>
      <c r="B506" s="65"/>
      <c r="C506" s="62"/>
      <c r="D506" s="62"/>
      <c r="E506" s="62"/>
      <c r="F506" s="62"/>
      <c r="G506" s="62"/>
    </row>
    <row r="507" spans="1:7" ht="15">
      <c r="A507" s="76"/>
      <c r="B507" s="65"/>
      <c r="C507" s="62"/>
      <c r="D507" s="62"/>
      <c r="E507" s="62"/>
      <c r="F507" s="62"/>
      <c r="G507" s="62"/>
    </row>
    <row r="508" spans="1:7" ht="15">
      <c r="A508" s="76"/>
      <c r="B508" s="65"/>
      <c r="C508" s="62"/>
      <c r="D508" s="62"/>
      <c r="E508" s="62"/>
      <c r="F508" s="62"/>
      <c r="G508" s="62"/>
    </row>
    <row r="509" spans="1:7" ht="15">
      <c r="A509" s="76"/>
      <c r="B509" s="65"/>
      <c r="C509" s="62"/>
      <c r="D509" s="62"/>
      <c r="E509" s="62"/>
      <c r="F509" s="62"/>
      <c r="G509" s="62"/>
    </row>
    <row r="510" spans="1:7" ht="15">
      <c r="A510" s="76"/>
      <c r="B510" s="65"/>
      <c r="C510" s="62"/>
      <c r="D510" s="62"/>
      <c r="E510" s="62"/>
      <c r="F510" s="62"/>
      <c r="G510" s="62"/>
    </row>
    <row r="511" spans="1:7" ht="15">
      <c r="A511" s="76"/>
      <c r="B511" s="65"/>
      <c r="C511" s="62"/>
      <c r="D511" s="62"/>
      <c r="E511" s="62"/>
      <c r="F511" s="62"/>
      <c r="G511" s="62"/>
    </row>
    <row r="512" spans="1:7" ht="15">
      <c r="A512" s="76"/>
      <c r="B512" s="65"/>
      <c r="C512" s="62"/>
      <c r="D512" s="62"/>
      <c r="E512" s="62"/>
      <c r="F512" s="62"/>
      <c r="G512" s="62"/>
    </row>
    <row r="513" spans="1:7" ht="15">
      <c r="A513" s="76"/>
      <c r="B513" s="65"/>
      <c r="C513" s="62"/>
      <c r="D513" s="62"/>
      <c r="E513" s="62"/>
      <c r="F513" s="62"/>
      <c r="G513" s="62"/>
    </row>
    <row r="514" spans="1:7" ht="15">
      <c r="A514" s="76"/>
      <c r="B514" s="65"/>
      <c r="C514" s="62"/>
      <c r="D514" s="62"/>
      <c r="E514" s="62"/>
      <c r="F514" s="62"/>
      <c r="G514" s="62"/>
    </row>
    <row r="515" spans="1:7" ht="15">
      <c r="A515" s="76"/>
      <c r="B515" s="65"/>
      <c r="C515" s="62"/>
      <c r="D515" s="62"/>
      <c r="E515" s="62"/>
      <c r="F515" s="62"/>
      <c r="G515" s="62"/>
    </row>
    <row r="516" spans="1:7" ht="15">
      <c r="A516" s="76"/>
      <c r="B516" s="65"/>
      <c r="C516" s="62"/>
      <c r="D516" s="62"/>
      <c r="E516" s="62"/>
      <c r="F516" s="62"/>
      <c r="G516" s="62"/>
    </row>
    <row r="517" spans="1:7" ht="15">
      <c r="A517" s="76"/>
      <c r="B517" s="65"/>
      <c r="C517" s="62"/>
      <c r="D517" s="62"/>
      <c r="E517" s="62"/>
      <c r="F517" s="62"/>
      <c r="G517" s="62"/>
    </row>
    <row r="518" spans="1:7" ht="15">
      <c r="A518" s="76"/>
      <c r="B518" s="65"/>
      <c r="C518" s="62"/>
      <c r="D518" s="62"/>
      <c r="E518" s="62"/>
      <c r="F518" s="62"/>
      <c r="G518" s="62"/>
    </row>
    <row r="519" spans="1:7" ht="15">
      <c r="A519" s="76"/>
      <c r="B519" s="65"/>
      <c r="C519" s="62"/>
      <c r="D519" s="62"/>
      <c r="E519" s="62"/>
      <c r="F519" s="62"/>
      <c r="G519" s="62"/>
    </row>
    <row r="520" spans="1:7" ht="15">
      <c r="A520" s="76"/>
      <c r="B520" s="65"/>
      <c r="C520" s="62"/>
      <c r="D520" s="62"/>
      <c r="E520" s="62"/>
      <c r="F520" s="62"/>
      <c r="G520" s="62"/>
    </row>
    <row r="521" spans="1:7" ht="15">
      <c r="A521" s="76"/>
      <c r="B521" s="65"/>
      <c r="C521" s="62"/>
      <c r="D521" s="62"/>
      <c r="E521" s="62"/>
      <c r="F521" s="62"/>
      <c r="G521" s="62"/>
    </row>
    <row r="522" spans="1:7" ht="15">
      <c r="A522" s="76"/>
      <c r="B522" s="65"/>
      <c r="C522" s="62"/>
      <c r="D522" s="62"/>
      <c r="E522" s="62"/>
      <c r="F522" s="62"/>
      <c r="G522" s="62"/>
    </row>
    <row r="523" spans="1:7" ht="15">
      <c r="A523" s="76"/>
      <c r="B523" s="65"/>
      <c r="C523" s="62"/>
      <c r="D523" s="62"/>
      <c r="E523" s="62"/>
      <c r="F523" s="62"/>
      <c r="G523" s="62"/>
    </row>
    <row r="524" spans="1:7" ht="15">
      <c r="A524" s="76"/>
      <c r="B524" s="65"/>
      <c r="C524" s="62"/>
      <c r="D524" s="62"/>
      <c r="E524" s="62"/>
      <c r="F524" s="62"/>
      <c r="G524" s="62"/>
    </row>
    <row r="525" spans="1:7" ht="15">
      <c r="A525" s="76"/>
      <c r="B525" s="65"/>
      <c r="C525" s="62"/>
      <c r="D525" s="62"/>
      <c r="E525" s="62"/>
      <c r="F525" s="62"/>
      <c r="G525" s="62"/>
    </row>
    <row r="526" spans="1:7" ht="15">
      <c r="A526" s="76"/>
      <c r="B526" s="65"/>
      <c r="C526" s="62"/>
      <c r="D526" s="62"/>
      <c r="E526" s="62"/>
      <c r="F526" s="62"/>
      <c r="G526" s="62"/>
    </row>
    <row r="527" spans="1:7" ht="15">
      <c r="A527" s="76"/>
      <c r="B527" s="65"/>
      <c r="C527" s="62"/>
      <c r="D527" s="62"/>
      <c r="E527" s="62"/>
      <c r="F527" s="62"/>
      <c r="G527" s="62"/>
    </row>
    <row r="528" spans="1:7" ht="15">
      <c r="A528" s="76"/>
      <c r="B528" s="65"/>
      <c r="C528" s="62"/>
      <c r="D528" s="62"/>
      <c r="E528" s="62"/>
      <c r="F528" s="62"/>
      <c r="G528" s="62"/>
    </row>
    <row r="529" spans="1:7" ht="15">
      <c r="A529" s="76"/>
      <c r="B529" s="65"/>
      <c r="C529" s="62"/>
      <c r="D529" s="62"/>
      <c r="E529" s="62"/>
      <c r="F529" s="62"/>
      <c r="G529" s="62"/>
    </row>
    <row r="530" spans="1:7" ht="15">
      <c r="A530" s="76"/>
      <c r="B530" s="65"/>
      <c r="C530" s="62"/>
      <c r="D530" s="62"/>
      <c r="E530" s="62"/>
      <c r="F530" s="62"/>
      <c r="G530" s="62"/>
    </row>
    <row r="531" spans="1:7" ht="15">
      <c r="A531" s="76"/>
      <c r="B531" s="65"/>
      <c r="C531" s="62"/>
      <c r="D531" s="62"/>
      <c r="E531" s="62"/>
      <c r="F531" s="62"/>
      <c r="G531" s="62"/>
    </row>
    <row r="532" spans="1:7" ht="15">
      <c r="A532" s="76"/>
      <c r="B532" s="65"/>
      <c r="C532" s="62"/>
      <c r="D532" s="62"/>
      <c r="E532" s="62"/>
      <c r="F532" s="62"/>
      <c r="G532" s="62"/>
    </row>
    <row r="533" spans="1:7" ht="15">
      <c r="A533" s="76"/>
      <c r="B533" s="65"/>
      <c r="C533" s="62"/>
      <c r="D533" s="62"/>
      <c r="E533" s="62"/>
      <c r="F533" s="62"/>
      <c r="G533" s="62"/>
    </row>
    <row r="534" spans="1:7" ht="15">
      <c r="A534" s="76"/>
      <c r="B534" s="65"/>
      <c r="C534" s="62"/>
      <c r="D534" s="62"/>
      <c r="E534" s="62"/>
      <c r="F534" s="62"/>
      <c r="G534" s="62"/>
    </row>
    <row r="535" spans="1:7" ht="15">
      <c r="A535" s="76"/>
      <c r="B535" s="65"/>
      <c r="C535" s="62"/>
      <c r="D535" s="62"/>
      <c r="E535" s="62"/>
      <c r="F535" s="62"/>
      <c r="G535" s="62"/>
    </row>
    <row r="536" spans="1:7" ht="15">
      <c r="A536" s="76"/>
      <c r="B536" s="65"/>
      <c r="C536" s="62"/>
      <c r="D536" s="62"/>
      <c r="E536" s="62"/>
      <c r="F536" s="62"/>
      <c r="G536" s="62"/>
    </row>
    <row r="537" spans="1:7" ht="15">
      <c r="A537" s="76"/>
      <c r="B537" s="65"/>
      <c r="C537" s="62"/>
      <c r="D537" s="62"/>
      <c r="E537" s="62"/>
      <c r="F537" s="62"/>
      <c r="G537" s="62"/>
    </row>
    <row r="538" spans="1:7" ht="15">
      <c r="A538" s="76"/>
      <c r="B538" s="65"/>
      <c r="C538" s="62"/>
      <c r="D538" s="62"/>
      <c r="E538" s="62"/>
      <c r="F538" s="62"/>
      <c r="G538" s="62"/>
    </row>
    <row r="539" spans="1:7" ht="15">
      <c r="A539" s="76"/>
      <c r="B539" s="65"/>
      <c r="C539" s="62"/>
      <c r="D539" s="62"/>
      <c r="E539" s="62"/>
      <c r="F539" s="62"/>
      <c r="G539" s="62"/>
    </row>
    <row r="540" spans="1:7" ht="15">
      <c r="A540" s="76"/>
      <c r="B540" s="65"/>
      <c r="C540" s="62"/>
      <c r="D540" s="62"/>
      <c r="E540" s="62"/>
      <c r="F540" s="62"/>
      <c r="G540" s="62"/>
    </row>
    <row r="541" spans="1:7" ht="15">
      <c r="A541" s="76"/>
      <c r="B541" s="65"/>
      <c r="C541" s="62"/>
      <c r="D541" s="62"/>
      <c r="E541" s="62"/>
      <c r="F541" s="62"/>
      <c r="G541" s="62"/>
    </row>
    <row r="542" spans="1:7" ht="15">
      <c r="A542" s="76"/>
      <c r="B542" s="65"/>
      <c r="C542" s="62"/>
      <c r="D542" s="62"/>
      <c r="E542" s="62"/>
      <c r="F542" s="62"/>
      <c r="G542" s="62"/>
    </row>
    <row r="543" spans="1:7" ht="15">
      <c r="A543" s="76"/>
      <c r="B543" s="65"/>
      <c r="C543" s="62"/>
      <c r="D543" s="62"/>
      <c r="E543" s="62"/>
      <c r="F543" s="62"/>
      <c r="G543" s="62"/>
    </row>
    <row r="544" spans="1:7" ht="15">
      <c r="A544" s="76"/>
      <c r="B544" s="65"/>
      <c r="C544" s="62"/>
      <c r="D544" s="62"/>
      <c r="E544" s="62"/>
      <c r="F544" s="62"/>
      <c r="G544" s="62"/>
    </row>
    <row r="545" spans="1:7" ht="15">
      <c r="A545" s="76"/>
      <c r="B545" s="65"/>
      <c r="C545" s="62"/>
      <c r="D545" s="62"/>
      <c r="E545" s="62"/>
      <c r="F545" s="62"/>
      <c r="G545" s="62"/>
    </row>
    <row r="546" spans="1:7" ht="15">
      <c r="A546" s="76"/>
      <c r="B546" s="65"/>
      <c r="C546" s="62"/>
      <c r="D546" s="62"/>
      <c r="E546" s="62"/>
      <c r="F546" s="62"/>
      <c r="G546" s="62"/>
    </row>
    <row r="547" spans="1:7" ht="15">
      <c r="A547" s="76"/>
      <c r="B547" s="65"/>
      <c r="C547" s="62"/>
      <c r="D547" s="62"/>
      <c r="E547" s="62"/>
      <c r="F547" s="62"/>
      <c r="G547" s="62"/>
    </row>
    <row r="548" spans="1:7" ht="15">
      <c r="A548" s="76"/>
      <c r="B548" s="65"/>
      <c r="C548" s="62"/>
      <c r="D548" s="62"/>
      <c r="E548" s="62"/>
      <c r="F548" s="62"/>
      <c r="G548" s="62"/>
    </row>
    <row r="549" spans="1:7" ht="15">
      <c r="A549" s="76"/>
      <c r="B549" s="65"/>
      <c r="C549" s="62"/>
      <c r="D549" s="62"/>
      <c r="E549" s="62"/>
      <c r="F549" s="62"/>
      <c r="G549" s="62"/>
    </row>
    <row r="550" spans="1:7" ht="15">
      <c r="A550" s="76"/>
      <c r="B550" s="65"/>
      <c r="C550" s="62"/>
      <c r="D550" s="62"/>
      <c r="E550" s="62"/>
      <c r="F550" s="62"/>
      <c r="G550" s="62"/>
    </row>
    <row r="551" spans="1:7" ht="15">
      <c r="A551" s="76"/>
      <c r="B551" s="65"/>
      <c r="C551" s="62"/>
      <c r="D551" s="62"/>
      <c r="E551" s="62"/>
      <c r="F551" s="62"/>
      <c r="G551" s="62"/>
    </row>
    <row r="552" spans="1:7" ht="15">
      <c r="A552" s="76"/>
      <c r="B552" s="65"/>
      <c r="C552" s="62"/>
      <c r="D552" s="62"/>
      <c r="E552" s="62"/>
      <c r="F552" s="62"/>
      <c r="G552" s="62"/>
    </row>
    <row r="553" spans="1:7" ht="15">
      <c r="A553" s="76"/>
      <c r="B553" s="65"/>
      <c r="C553" s="62"/>
      <c r="D553" s="62"/>
      <c r="E553" s="62"/>
      <c r="F553" s="62"/>
      <c r="G553" s="62"/>
    </row>
    <row r="554" spans="1:7" ht="15">
      <c r="A554" s="76"/>
      <c r="B554" s="65"/>
      <c r="C554" s="62"/>
      <c r="D554" s="62"/>
      <c r="E554" s="62"/>
      <c r="F554" s="62"/>
      <c r="G554" s="62"/>
    </row>
    <row r="555" spans="1:7" ht="15">
      <c r="A555" s="76"/>
      <c r="B555" s="65"/>
      <c r="C555" s="62"/>
      <c r="D555" s="62"/>
      <c r="E555" s="62"/>
      <c r="F555" s="62"/>
      <c r="G555" s="62"/>
    </row>
    <row r="556" spans="1:7" ht="15">
      <c r="A556" s="76"/>
      <c r="B556" s="65"/>
      <c r="C556" s="62"/>
      <c r="D556" s="62"/>
      <c r="E556" s="62"/>
      <c r="F556" s="62"/>
      <c r="G556" s="62"/>
    </row>
    <row r="557" spans="1:7" ht="15">
      <c r="A557" s="76"/>
      <c r="B557" s="65"/>
      <c r="C557" s="62"/>
      <c r="D557" s="62"/>
      <c r="E557" s="62"/>
      <c r="F557" s="62"/>
      <c r="G557" s="62"/>
    </row>
    <row r="558" spans="1:7" ht="15">
      <c r="A558" s="76"/>
      <c r="B558" s="65"/>
      <c r="C558" s="62"/>
      <c r="D558" s="62"/>
      <c r="E558" s="62"/>
      <c r="F558" s="62"/>
      <c r="G558" s="62"/>
    </row>
    <row r="559" spans="1:7" ht="15">
      <c r="A559" s="76"/>
      <c r="B559" s="65"/>
      <c r="C559" s="62"/>
      <c r="D559" s="62"/>
      <c r="E559" s="62"/>
      <c r="F559" s="62"/>
      <c r="G559" s="62"/>
    </row>
    <row r="560" spans="1:7" ht="15">
      <c r="A560" s="76"/>
      <c r="B560" s="65"/>
      <c r="C560" s="62"/>
      <c r="D560" s="62"/>
      <c r="E560" s="62"/>
      <c r="F560" s="62"/>
      <c r="G560" s="62"/>
    </row>
    <row r="561" spans="1:7" ht="15">
      <c r="A561" s="76"/>
      <c r="B561" s="65"/>
      <c r="C561" s="62"/>
      <c r="D561" s="62"/>
      <c r="E561" s="62"/>
      <c r="F561" s="62"/>
      <c r="G561" s="62"/>
    </row>
    <row r="562" spans="1:7" ht="15">
      <c r="A562" s="76"/>
      <c r="B562" s="65"/>
      <c r="C562" s="62"/>
      <c r="D562" s="62"/>
      <c r="E562" s="62"/>
      <c r="F562" s="62"/>
      <c r="G562" s="62"/>
    </row>
    <row r="563" spans="1:7" ht="15">
      <c r="A563" s="76"/>
      <c r="B563" s="65"/>
      <c r="C563" s="62"/>
      <c r="D563" s="62"/>
      <c r="E563" s="62"/>
      <c r="F563" s="62"/>
      <c r="G563" s="62"/>
    </row>
    <row r="564" spans="1:7" ht="15">
      <c r="A564" s="76"/>
      <c r="B564" s="65"/>
      <c r="C564" s="62"/>
      <c r="D564" s="62"/>
      <c r="E564" s="62"/>
      <c r="F564" s="62"/>
      <c r="G564" s="62"/>
    </row>
    <row r="565" spans="1:7" ht="15">
      <c r="A565" s="76"/>
      <c r="B565" s="65"/>
      <c r="C565" s="62"/>
      <c r="D565" s="62"/>
      <c r="E565" s="62"/>
      <c r="F565" s="62"/>
      <c r="G565" s="62"/>
    </row>
    <row r="566" spans="1:7" ht="15">
      <c r="A566" s="76"/>
      <c r="B566" s="65"/>
      <c r="C566" s="62"/>
      <c r="D566" s="62"/>
      <c r="E566" s="62"/>
      <c r="F566" s="62"/>
      <c r="G566" s="62"/>
    </row>
    <row r="567" spans="1:7" ht="15">
      <c r="A567" s="76"/>
      <c r="B567" s="65"/>
      <c r="C567" s="62"/>
      <c r="D567" s="62"/>
      <c r="E567" s="62"/>
      <c r="F567" s="62"/>
      <c r="G567" s="62"/>
    </row>
    <row r="568" spans="1:7" ht="15">
      <c r="A568" s="76"/>
      <c r="B568" s="65"/>
      <c r="C568" s="62"/>
      <c r="D568" s="62"/>
      <c r="E568" s="62"/>
      <c r="F568" s="62"/>
      <c r="G568" s="62"/>
    </row>
    <row r="569" spans="1:7" ht="15">
      <c r="A569" s="76"/>
      <c r="B569" s="65"/>
      <c r="C569" s="62"/>
      <c r="D569" s="62"/>
      <c r="E569" s="62"/>
      <c r="F569" s="62"/>
      <c r="G569" s="62"/>
    </row>
    <row r="570" spans="1:7" ht="15">
      <c r="A570" s="76"/>
      <c r="B570" s="65"/>
      <c r="C570" s="62"/>
      <c r="D570" s="62"/>
      <c r="E570" s="62"/>
      <c r="F570" s="62"/>
      <c r="G570" s="62"/>
    </row>
    <row r="571" spans="1:7" ht="15">
      <c r="A571" s="76"/>
      <c r="B571" s="65"/>
      <c r="C571" s="62"/>
      <c r="D571" s="62"/>
      <c r="E571" s="62"/>
      <c r="F571" s="62"/>
      <c r="G571" s="62"/>
    </row>
    <row r="572" spans="1:7" ht="15">
      <c r="A572" s="76"/>
      <c r="B572" s="65"/>
      <c r="C572" s="62"/>
      <c r="D572" s="62"/>
      <c r="E572" s="62"/>
      <c r="F572" s="62"/>
      <c r="G572" s="62"/>
    </row>
    <row r="573" spans="1:7" ht="15">
      <c r="A573" s="76"/>
      <c r="B573" s="65"/>
      <c r="C573" s="62"/>
      <c r="D573" s="62"/>
      <c r="E573" s="62"/>
      <c r="F573" s="62"/>
      <c r="G573" s="62"/>
    </row>
    <row r="574" spans="1:7" ht="15">
      <c r="A574" s="76"/>
      <c r="B574" s="65"/>
      <c r="C574" s="62"/>
      <c r="D574" s="62"/>
      <c r="E574" s="62"/>
      <c r="F574" s="62"/>
      <c r="G574" s="62"/>
    </row>
    <row r="575" spans="1:7" ht="15">
      <c r="A575" s="76"/>
      <c r="B575" s="65"/>
      <c r="C575" s="62"/>
      <c r="D575" s="62"/>
      <c r="E575" s="62"/>
      <c r="F575" s="62"/>
      <c r="G575" s="62"/>
    </row>
    <row r="576" spans="1:7" ht="15">
      <c r="A576" s="76"/>
      <c r="B576" s="65"/>
      <c r="C576" s="62"/>
      <c r="D576" s="62"/>
      <c r="E576" s="62"/>
      <c r="F576" s="62"/>
      <c r="G576" s="62"/>
    </row>
    <row r="577" spans="1:7" ht="15">
      <c r="A577" s="76"/>
      <c r="B577" s="65"/>
      <c r="C577" s="62"/>
      <c r="D577" s="62"/>
      <c r="E577" s="62"/>
      <c r="F577" s="62"/>
      <c r="G577" s="62"/>
    </row>
    <row r="578" spans="1:7" ht="15">
      <c r="A578" s="76"/>
      <c r="B578" s="65"/>
      <c r="C578" s="62"/>
      <c r="D578" s="62"/>
      <c r="E578" s="62"/>
      <c r="F578" s="62"/>
      <c r="G578" s="62"/>
    </row>
    <row r="579" spans="1:7" ht="15">
      <c r="A579" s="76"/>
      <c r="B579" s="65"/>
      <c r="C579" s="62"/>
      <c r="D579" s="62"/>
      <c r="E579" s="62"/>
      <c r="F579" s="62"/>
      <c r="G579" s="62"/>
    </row>
    <row r="580" spans="1:7" ht="15">
      <c r="A580" s="76"/>
      <c r="B580" s="65"/>
      <c r="C580" s="62"/>
      <c r="D580" s="62"/>
      <c r="E580" s="62"/>
      <c r="F580" s="62"/>
      <c r="G580" s="62"/>
    </row>
    <row r="581" spans="1:7" ht="15">
      <c r="A581" s="76"/>
      <c r="B581" s="65"/>
      <c r="C581" s="62"/>
      <c r="D581" s="62"/>
      <c r="E581" s="62"/>
      <c r="F581" s="62"/>
      <c r="G581" s="62"/>
    </row>
    <row r="582" spans="1:7" ht="15">
      <c r="A582" s="76"/>
      <c r="B582" s="65"/>
      <c r="C582" s="62"/>
      <c r="D582" s="62"/>
      <c r="E582" s="62"/>
      <c r="F582" s="62"/>
      <c r="G582" s="62"/>
    </row>
    <row r="583" spans="1:7" ht="15">
      <c r="A583" s="76"/>
      <c r="B583" s="65"/>
      <c r="C583" s="62"/>
      <c r="D583" s="62"/>
      <c r="E583" s="62"/>
      <c r="F583" s="62"/>
      <c r="G583" s="62"/>
    </row>
    <row r="584" spans="1:7" ht="15">
      <c r="A584" s="76"/>
      <c r="B584" s="65"/>
      <c r="C584" s="62"/>
      <c r="D584" s="62"/>
      <c r="E584" s="62"/>
      <c r="F584" s="62"/>
      <c r="G584" s="62"/>
    </row>
    <row r="585" spans="1:7" ht="15">
      <c r="A585" s="76"/>
      <c r="B585" s="65"/>
      <c r="C585" s="62"/>
      <c r="D585" s="62"/>
      <c r="E585" s="62"/>
      <c r="F585" s="62"/>
      <c r="G585" s="62"/>
    </row>
    <row r="586" spans="1:7" ht="15">
      <c r="A586" s="76"/>
      <c r="B586" s="65"/>
      <c r="C586" s="62"/>
      <c r="D586" s="62"/>
      <c r="E586" s="62"/>
      <c r="F586" s="62"/>
      <c r="G586" s="62"/>
    </row>
    <row r="587" spans="1:7" ht="15">
      <c r="A587" s="76"/>
      <c r="B587" s="65"/>
      <c r="C587" s="62"/>
      <c r="D587" s="62"/>
      <c r="E587" s="62"/>
      <c r="F587" s="62"/>
      <c r="G587" s="62"/>
    </row>
    <row r="588" spans="1:7" ht="15">
      <c r="A588" s="76"/>
      <c r="B588" s="65"/>
      <c r="C588" s="62"/>
      <c r="D588" s="62"/>
      <c r="E588" s="62"/>
      <c r="F588" s="62"/>
      <c r="G588" s="62"/>
    </row>
    <row r="589" spans="1:7" ht="15">
      <c r="A589" s="76"/>
      <c r="B589" s="65"/>
      <c r="C589" s="62"/>
      <c r="D589" s="62"/>
      <c r="E589" s="62"/>
      <c r="F589" s="62"/>
      <c r="G589" s="62"/>
    </row>
    <row r="590" spans="1:7" ht="15">
      <c r="A590" s="76"/>
      <c r="B590" s="65"/>
      <c r="C590" s="62"/>
      <c r="D590" s="62"/>
      <c r="E590" s="62"/>
      <c r="F590" s="62"/>
      <c r="G590" s="62"/>
    </row>
    <row r="591" spans="1:7" ht="15">
      <c r="A591" s="76"/>
      <c r="B591" s="65"/>
      <c r="C591" s="62"/>
      <c r="D591" s="62"/>
      <c r="E591" s="62"/>
      <c r="F591" s="62"/>
      <c r="G591" s="62"/>
    </row>
    <row r="592" spans="1:7" ht="15">
      <c r="A592" s="76"/>
      <c r="B592" s="65"/>
      <c r="C592" s="62"/>
      <c r="D592" s="62"/>
      <c r="E592" s="62"/>
      <c r="F592" s="62"/>
      <c r="G592" s="62"/>
    </row>
    <row r="593" spans="1:7" ht="15">
      <c r="A593" s="76"/>
      <c r="B593" s="65"/>
      <c r="C593" s="62"/>
      <c r="D593" s="62"/>
      <c r="E593" s="62"/>
      <c r="F593" s="62"/>
      <c r="G593" s="62"/>
    </row>
    <row r="594" spans="1:7" ht="15">
      <c r="A594" s="76"/>
      <c r="B594" s="65"/>
      <c r="C594" s="62"/>
      <c r="D594" s="62"/>
      <c r="E594" s="62"/>
      <c r="F594" s="62"/>
      <c r="G594" s="62"/>
    </row>
    <row r="595" spans="1:7" ht="15">
      <c r="A595" s="76"/>
      <c r="B595" s="65"/>
      <c r="C595" s="62"/>
      <c r="D595" s="62"/>
      <c r="E595" s="62"/>
      <c r="F595" s="62"/>
      <c r="G595" s="62"/>
    </row>
    <row r="596" spans="1:7" ht="15">
      <c r="A596" s="76"/>
      <c r="B596" s="65"/>
      <c r="C596" s="62"/>
      <c r="D596" s="62"/>
      <c r="E596" s="62"/>
      <c r="F596" s="62"/>
      <c r="G596" s="62"/>
    </row>
    <row r="597" spans="1:7" ht="15">
      <c r="A597" s="76"/>
      <c r="B597" s="65"/>
      <c r="C597" s="62"/>
      <c r="D597" s="62"/>
      <c r="E597" s="62"/>
      <c r="F597" s="62"/>
      <c r="G597" s="62"/>
    </row>
    <row r="598" spans="1:7" ht="15">
      <c r="A598" s="76"/>
      <c r="B598" s="65"/>
      <c r="C598" s="62"/>
      <c r="D598" s="62"/>
      <c r="E598" s="62"/>
      <c r="F598" s="62"/>
      <c r="G598" s="62"/>
    </row>
    <row r="599" spans="1:7" ht="15">
      <c r="A599" s="76"/>
      <c r="B599" s="65"/>
      <c r="C599" s="62"/>
      <c r="D599" s="62"/>
      <c r="E599" s="62"/>
      <c r="F599" s="62"/>
      <c r="G599" s="62"/>
    </row>
    <row r="600" spans="1:7" ht="15">
      <c r="A600" s="76"/>
      <c r="B600" s="65"/>
      <c r="C600" s="62"/>
      <c r="D600" s="62"/>
      <c r="E600" s="62"/>
      <c r="F600" s="62"/>
      <c r="G600" s="62"/>
    </row>
    <row r="601" spans="1:7" ht="15">
      <c r="A601" s="76"/>
      <c r="B601" s="65"/>
      <c r="C601" s="62"/>
      <c r="D601" s="62"/>
      <c r="E601" s="62"/>
      <c r="F601" s="62"/>
      <c r="G601" s="62"/>
    </row>
    <row r="602" spans="1:7" ht="15">
      <c r="A602" s="76"/>
      <c r="B602" s="65"/>
      <c r="C602" s="62"/>
      <c r="D602" s="62"/>
      <c r="E602" s="62"/>
      <c r="F602" s="62"/>
      <c r="G602" s="62"/>
    </row>
    <row r="603" spans="1:7" ht="15">
      <c r="A603" s="76"/>
      <c r="B603" s="65"/>
      <c r="C603" s="62"/>
      <c r="D603" s="62"/>
      <c r="E603" s="62"/>
      <c r="F603" s="62"/>
      <c r="G603" s="62"/>
    </row>
    <row r="604" spans="1:7" ht="15">
      <c r="A604" s="76"/>
      <c r="B604" s="65"/>
      <c r="C604" s="62"/>
      <c r="D604" s="62"/>
      <c r="E604" s="62"/>
      <c r="F604" s="62"/>
      <c r="G604" s="62"/>
    </row>
    <row r="605" spans="1:7" ht="15">
      <c r="A605" s="76"/>
      <c r="B605" s="65"/>
      <c r="C605" s="62"/>
      <c r="D605" s="62"/>
      <c r="E605" s="62"/>
      <c r="F605" s="62"/>
      <c r="G605" s="62"/>
    </row>
    <row r="606" spans="1:7" ht="15">
      <c r="A606" s="76"/>
      <c r="B606" s="65"/>
      <c r="C606" s="62"/>
      <c r="D606" s="62"/>
      <c r="E606" s="62"/>
      <c r="F606" s="62"/>
      <c r="G606" s="62"/>
    </row>
    <row r="607" spans="1:7" ht="15">
      <c r="A607" s="76"/>
      <c r="B607" s="65"/>
      <c r="C607" s="62"/>
      <c r="D607" s="62"/>
      <c r="E607" s="62"/>
      <c r="F607" s="62"/>
      <c r="G607" s="62"/>
    </row>
    <row r="608" spans="1:7" ht="15">
      <c r="A608" s="76"/>
      <c r="B608" s="65"/>
      <c r="C608" s="62"/>
      <c r="D608" s="62"/>
      <c r="E608" s="62"/>
      <c r="F608" s="62"/>
      <c r="G608" s="62"/>
    </row>
    <row r="609" spans="1:7" ht="15">
      <c r="A609" s="76"/>
      <c r="B609" s="65"/>
      <c r="C609" s="62"/>
      <c r="D609" s="62"/>
      <c r="E609" s="62"/>
      <c r="F609" s="62"/>
      <c r="G609" s="62"/>
    </row>
    <row r="610" spans="1:7" ht="15">
      <c r="A610" s="76"/>
      <c r="B610" s="65"/>
      <c r="C610" s="62"/>
      <c r="D610" s="62"/>
      <c r="E610" s="62"/>
      <c r="F610" s="62"/>
      <c r="G610" s="62"/>
    </row>
    <row r="611" spans="1:7" ht="15">
      <c r="A611" s="76"/>
      <c r="B611" s="65"/>
      <c r="C611" s="62"/>
      <c r="D611" s="62"/>
      <c r="E611" s="62"/>
      <c r="F611" s="62"/>
      <c r="G611" s="62"/>
    </row>
    <row r="612" spans="1:7" ht="15">
      <c r="A612" s="76"/>
      <c r="B612" s="65"/>
      <c r="C612" s="62"/>
      <c r="D612" s="62"/>
      <c r="E612" s="62"/>
      <c r="F612" s="62"/>
      <c r="G612" s="62"/>
    </row>
    <row r="613" spans="1:7" ht="15">
      <c r="A613" s="76"/>
      <c r="B613" s="65"/>
      <c r="C613" s="62"/>
      <c r="D613" s="62"/>
      <c r="E613" s="62"/>
      <c r="F613" s="62"/>
      <c r="G613" s="62"/>
    </row>
    <row r="614" spans="1:7" ht="15">
      <c r="A614" s="76"/>
      <c r="B614" s="65"/>
      <c r="C614" s="62"/>
      <c r="D614" s="62"/>
      <c r="E614" s="62"/>
      <c r="F614" s="62"/>
      <c r="G614" s="62"/>
    </row>
    <row r="615" spans="1:7" ht="15">
      <c r="A615" s="76"/>
      <c r="B615" s="65"/>
      <c r="C615" s="62"/>
      <c r="D615" s="62"/>
      <c r="E615" s="62"/>
      <c r="F615" s="62"/>
      <c r="G615" s="62"/>
    </row>
    <row r="616" spans="1:7" ht="15">
      <c r="A616" s="76"/>
      <c r="B616" s="65"/>
      <c r="C616" s="62"/>
      <c r="D616" s="62"/>
      <c r="E616" s="62"/>
      <c r="F616" s="62"/>
      <c r="G616" s="62"/>
    </row>
    <row r="617" spans="1:7" ht="15">
      <c r="A617" s="76"/>
      <c r="B617" s="65"/>
      <c r="C617" s="62"/>
      <c r="D617" s="62"/>
      <c r="E617" s="62"/>
      <c r="F617" s="62"/>
      <c r="G617" s="62"/>
    </row>
    <row r="618" spans="1:7" ht="15">
      <c r="A618" s="76"/>
      <c r="B618" s="65"/>
      <c r="C618" s="62"/>
      <c r="D618" s="62"/>
      <c r="E618" s="62"/>
      <c r="F618" s="62"/>
      <c r="G618" s="62"/>
    </row>
    <row r="619" spans="1:7" ht="15">
      <c r="A619" s="76"/>
      <c r="B619" s="65"/>
      <c r="C619" s="62"/>
      <c r="D619" s="62"/>
      <c r="E619" s="62"/>
      <c r="F619" s="62"/>
      <c r="G619" s="62"/>
    </row>
    <row r="620" spans="1:7" ht="15">
      <c r="A620" s="76"/>
      <c r="B620" s="65"/>
      <c r="C620" s="62"/>
      <c r="D620" s="62"/>
      <c r="E620" s="62"/>
      <c r="F620" s="62"/>
      <c r="G620" s="62"/>
    </row>
    <row r="621" spans="1:7" ht="15">
      <c r="A621" s="76"/>
      <c r="B621" s="65"/>
      <c r="C621" s="62"/>
      <c r="D621" s="62"/>
      <c r="E621" s="62"/>
      <c r="F621" s="62"/>
      <c r="G621" s="62"/>
    </row>
    <row r="622" spans="1:7" ht="15">
      <c r="A622" s="76"/>
      <c r="B622" s="65"/>
      <c r="C622" s="62"/>
      <c r="D622" s="62"/>
      <c r="E622" s="62"/>
      <c r="F622" s="62"/>
      <c r="G622" s="62"/>
    </row>
    <row r="623" spans="1:7" ht="15">
      <c r="A623" s="76"/>
      <c r="B623" s="65"/>
      <c r="C623" s="62"/>
      <c r="D623" s="62"/>
      <c r="E623" s="62"/>
      <c r="F623" s="62"/>
      <c r="G623" s="62"/>
    </row>
    <row r="624" spans="1:7" ht="15">
      <c r="A624" s="76"/>
      <c r="B624" s="65"/>
      <c r="C624" s="62"/>
      <c r="D624" s="62"/>
      <c r="E624" s="62"/>
      <c r="F624" s="62"/>
      <c r="G624" s="62"/>
    </row>
    <row r="625" spans="1:7" ht="15">
      <c r="A625" s="76"/>
      <c r="B625" s="65"/>
      <c r="C625" s="62"/>
      <c r="D625" s="62"/>
      <c r="E625" s="62"/>
      <c r="F625" s="62"/>
      <c r="G625" s="62"/>
    </row>
    <row r="626" spans="1:7" ht="15">
      <c r="A626" s="76"/>
      <c r="B626" s="65"/>
      <c r="C626" s="62"/>
      <c r="D626" s="62"/>
      <c r="E626" s="62"/>
      <c r="F626" s="62"/>
      <c r="G626" s="62"/>
    </row>
    <row r="627" spans="1:7" ht="15">
      <c r="A627" s="76"/>
      <c r="B627" s="65"/>
      <c r="C627" s="62"/>
      <c r="D627" s="62"/>
      <c r="E627" s="62"/>
      <c r="F627" s="62"/>
      <c r="G627" s="62"/>
    </row>
    <row r="628" spans="1:7" ht="15">
      <c r="A628" s="76"/>
      <c r="B628" s="65"/>
      <c r="C628" s="62"/>
      <c r="D628" s="62"/>
      <c r="E628" s="62"/>
      <c r="F628" s="62"/>
      <c r="G628" s="62"/>
    </row>
    <row r="629" spans="1:7" ht="15">
      <c r="A629" s="76"/>
      <c r="B629" s="65"/>
      <c r="C629" s="62"/>
      <c r="D629" s="62"/>
      <c r="E629" s="62"/>
      <c r="F629" s="62"/>
      <c r="G629" s="62"/>
    </row>
    <row r="630" spans="1:7" ht="15">
      <c r="A630" s="76"/>
      <c r="B630" s="65"/>
      <c r="C630" s="62"/>
      <c r="D630" s="62"/>
      <c r="E630" s="62"/>
      <c r="F630" s="62"/>
      <c r="G630" s="62"/>
    </row>
    <row r="631" spans="1:7" ht="15">
      <c r="A631" s="76"/>
      <c r="B631" s="65"/>
      <c r="C631" s="62"/>
      <c r="D631" s="62"/>
      <c r="E631" s="62"/>
      <c r="F631" s="62"/>
      <c r="G631" s="62"/>
    </row>
    <row r="632" spans="1:7" ht="15">
      <c r="A632" s="76"/>
      <c r="B632" s="65"/>
      <c r="C632" s="62"/>
      <c r="D632" s="62"/>
      <c r="E632" s="62"/>
      <c r="F632" s="62"/>
      <c r="G632" s="62"/>
    </row>
    <row r="633" spans="1:7" ht="15">
      <c r="A633" s="76"/>
      <c r="B633" s="65"/>
      <c r="C633" s="62"/>
      <c r="D633" s="62"/>
      <c r="E633" s="62"/>
      <c r="F633" s="62"/>
      <c r="G633" s="62"/>
    </row>
    <row r="634" spans="1:7" ht="15">
      <c r="A634" s="76"/>
      <c r="B634" s="65"/>
      <c r="C634" s="62"/>
      <c r="D634" s="62"/>
      <c r="E634" s="62"/>
      <c r="F634" s="62"/>
      <c r="G634" s="62"/>
    </row>
    <row r="635" spans="1:7" ht="15">
      <c r="A635" s="76"/>
      <c r="B635" s="65"/>
      <c r="C635" s="62"/>
      <c r="D635" s="62"/>
      <c r="E635" s="62"/>
      <c r="F635" s="62"/>
      <c r="G635" s="62"/>
    </row>
    <row r="636" spans="1:7" ht="15">
      <c r="A636" s="76"/>
      <c r="B636" s="65"/>
      <c r="C636" s="62"/>
      <c r="D636" s="62"/>
      <c r="E636" s="62"/>
      <c r="F636" s="62"/>
      <c r="G636" s="62"/>
    </row>
    <row r="637" spans="1:7" ht="15">
      <c r="A637" s="76"/>
      <c r="B637" s="65"/>
      <c r="C637" s="62"/>
      <c r="D637" s="62"/>
      <c r="E637" s="62"/>
      <c r="F637" s="62"/>
      <c r="G637" s="62"/>
    </row>
    <row r="638" spans="1:7" ht="15">
      <c r="A638" s="76"/>
      <c r="B638" s="65"/>
      <c r="C638" s="62"/>
      <c r="D638" s="62"/>
      <c r="E638" s="62"/>
      <c r="F638" s="62"/>
      <c r="G638" s="62"/>
    </row>
    <row r="639" spans="1:7" ht="15">
      <c r="A639" s="76"/>
      <c r="B639" s="65"/>
      <c r="C639" s="62"/>
      <c r="D639" s="62"/>
      <c r="E639" s="62"/>
      <c r="F639" s="62"/>
      <c r="G639" s="62"/>
    </row>
    <row r="640" spans="1:7" ht="15">
      <c r="A640" s="76"/>
      <c r="B640" s="65"/>
      <c r="C640" s="62"/>
      <c r="D640" s="62"/>
      <c r="E640" s="62"/>
      <c r="F640" s="62"/>
      <c r="G640" s="62"/>
    </row>
    <row r="641" spans="1:7" ht="15">
      <c r="A641" s="76"/>
      <c r="B641" s="65"/>
      <c r="C641" s="62"/>
      <c r="D641" s="62"/>
      <c r="E641" s="62"/>
      <c r="F641" s="62"/>
      <c r="G641" s="62"/>
    </row>
    <row r="642" spans="1:7" ht="15">
      <c r="A642" s="76"/>
      <c r="B642" s="65"/>
      <c r="C642" s="62"/>
      <c r="D642" s="62"/>
      <c r="E642" s="62"/>
      <c r="F642" s="62"/>
      <c r="G642" s="62"/>
    </row>
    <row r="643" spans="1:7" ht="15">
      <c r="A643" s="76"/>
      <c r="B643" s="65"/>
      <c r="C643" s="62"/>
      <c r="D643" s="62"/>
      <c r="E643" s="62"/>
      <c r="F643" s="62"/>
      <c r="G643" s="62"/>
    </row>
    <row r="644" spans="1:7" ht="15">
      <c r="A644" s="76"/>
      <c r="B644" s="65"/>
      <c r="C644" s="62"/>
      <c r="D644" s="62"/>
      <c r="E644" s="62"/>
      <c r="F644" s="62"/>
      <c r="G644" s="62"/>
    </row>
    <row r="645" spans="1:7" ht="15">
      <c r="A645" s="76"/>
      <c r="B645" s="65"/>
      <c r="C645" s="62"/>
      <c r="D645" s="62"/>
      <c r="E645" s="62"/>
      <c r="F645" s="62"/>
      <c r="G645" s="62"/>
    </row>
    <row r="646" spans="1:7" ht="15">
      <c r="A646" s="76"/>
      <c r="B646" s="65"/>
      <c r="C646" s="62"/>
      <c r="D646" s="62"/>
      <c r="E646" s="62"/>
      <c r="F646" s="62"/>
      <c r="G646" s="62"/>
    </row>
    <row r="647" spans="1:7" ht="15">
      <c r="A647" s="76"/>
      <c r="B647" s="65"/>
      <c r="C647" s="62"/>
      <c r="D647" s="62"/>
      <c r="E647" s="62"/>
      <c r="F647" s="62"/>
      <c r="G647" s="62"/>
    </row>
    <row r="648" spans="1:7" ht="15">
      <c r="A648" s="76"/>
      <c r="B648" s="65"/>
      <c r="C648" s="62"/>
      <c r="D648" s="62"/>
      <c r="E648" s="62"/>
      <c r="F648" s="62"/>
      <c r="G648" s="62"/>
    </row>
    <row r="649" spans="1:7" ht="15">
      <c r="A649" s="76"/>
      <c r="B649" s="65"/>
      <c r="C649" s="62"/>
      <c r="D649" s="62"/>
      <c r="E649" s="62"/>
      <c r="F649" s="62"/>
      <c r="G649" s="62"/>
    </row>
    <row r="650" spans="1:7" ht="15">
      <c r="A650" s="76"/>
      <c r="B650" s="65"/>
      <c r="C650" s="62"/>
      <c r="D650" s="62"/>
      <c r="E650" s="62"/>
      <c r="F650" s="62"/>
      <c r="G650" s="62"/>
    </row>
    <row r="651" spans="1:7" ht="15">
      <c r="A651" s="76"/>
      <c r="B651" s="65"/>
      <c r="C651" s="62"/>
      <c r="D651" s="62"/>
      <c r="E651" s="62"/>
      <c r="F651" s="62"/>
      <c r="G651" s="62"/>
    </row>
    <row r="652" spans="1:7" ht="15">
      <c r="A652" s="76"/>
      <c r="B652" s="65"/>
      <c r="C652" s="62"/>
      <c r="D652" s="62"/>
      <c r="E652" s="62"/>
      <c r="F652" s="62"/>
      <c r="G652" s="62"/>
    </row>
    <row r="653" spans="1:7" ht="15">
      <c r="A653" s="76"/>
      <c r="B653" s="65"/>
      <c r="C653" s="62"/>
      <c r="D653" s="62"/>
      <c r="E653" s="62"/>
      <c r="F653" s="62"/>
      <c r="G653" s="62"/>
    </row>
    <row r="654" spans="1:7" ht="15">
      <c r="A654" s="76"/>
      <c r="B654" s="65"/>
      <c r="C654" s="62"/>
      <c r="D654" s="62"/>
      <c r="E654" s="62"/>
      <c r="F654" s="62"/>
      <c r="G654" s="62"/>
    </row>
    <row r="655" spans="1:7" ht="15">
      <c r="A655" s="76"/>
      <c r="B655" s="65"/>
      <c r="C655" s="62"/>
      <c r="D655" s="62"/>
      <c r="E655" s="62"/>
      <c r="F655" s="62"/>
      <c r="G655" s="62"/>
    </row>
    <row r="656" spans="1:7" ht="15">
      <c r="A656" s="76"/>
      <c r="B656" s="65"/>
      <c r="C656" s="62"/>
      <c r="D656" s="62"/>
      <c r="E656" s="62"/>
      <c r="F656" s="62"/>
      <c r="G656" s="62"/>
    </row>
    <row r="657" spans="1:7" ht="15">
      <c r="A657" s="76"/>
      <c r="B657" s="65"/>
      <c r="C657" s="62"/>
      <c r="D657" s="62"/>
      <c r="E657" s="62"/>
      <c r="F657" s="62"/>
      <c r="G657" s="62"/>
    </row>
    <row r="658" spans="1:7" ht="15">
      <c r="A658" s="76"/>
      <c r="B658" s="65"/>
      <c r="C658" s="62"/>
      <c r="D658" s="62"/>
      <c r="E658" s="62"/>
      <c r="F658" s="62"/>
      <c r="G658" s="62"/>
    </row>
    <row r="659" spans="1:7" ht="15">
      <c r="A659" s="76"/>
      <c r="B659" s="65"/>
      <c r="C659" s="62"/>
      <c r="D659" s="62"/>
      <c r="E659" s="62"/>
      <c r="F659" s="62"/>
      <c r="G659" s="62"/>
    </row>
    <row r="660" spans="1:7" ht="15">
      <c r="A660" s="76"/>
      <c r="B660" s="65"/>
      <c r="C660" s="62"/>
      <c r="D660" s="62"/>
      <c r="E660" s="62"/>
      <c r="F660" s="62"/>
      <c r="G660" s="62"/>
    </row>
    <row r="661" spans="1:7" ht="15">
      <c r="A661" s="76"/>
      <c r="B661" s="65"/>
      <c r="C661" s="62"/>
      <c r="D661" s="62"/>
      <c r="E661" s="62"/>
      <c r="F661" s="62"/>
      <c r="G661" s="62"/>
    </row>
    <row r="662" spans="1:7" ht="15">
      <c r="A662" s="76"/>
      <c r="B662" s="65"/>
      <c r="C662" s="62"/>
      <c r="D662" s="62"/>
      <c r="E662" s="62"/>
      <c r="F662" s="62"/>
      <c r="G662" s="62"/>
    </row>
    <row r="663" spans="1:7" ht="15">
      <c r="A663" s="76"/>
      <c r="B663" s="65"/>
      <c r="C663" s="62"/>
      <c r="D663" s="62"/>
      <c r="E663" s="62"/>
      <c r="F663" s="62"/>
      <c r="G663" s="62"/>
    </row>
    <row r="664" spans="1:7" ht="15">
      <c r="A664" s="76"/>
      <c r="B664" s="65"/>
      <c r="C664" s="62"/>
      <c r="D664" s="62"/>
      <c r="E664" s="62"/>
      <c r="F664" s="62"/>
      <c r="G664" s="62"/>
    </row>
    <row r="665" spans="1:7" ht="15">
      <c r="A665" s="76"/>
      <c r="B665" s="65"/>
      <c r="C665" s="62"/>
      <c r="D665" s="62"/>
      <c r="E665" s="62"/>
      <c r="F665" s="62"/>
      <c r="G665" s="62"/>
    </row>
    <row r="666" spans="1:7" ht="15">
      <c r="A666" s="76"/>
      <c r="B666" s="65"/>
      <c r="C666" s="62"/>
      <c r="D666" s="62"/>
      <c r="E666" s="62"/>
      <c r="F666" s="62"/>
      <c r="G666" s="62"/>
    </row>
    <row r="667" spans="1:7" ht="15">
      <c r="A667" s="76"/>
      <c r="B667" s="65"/>
      <c r="C667" s="62"/>
      <c r="D667" s="62"/>
      <c r="E667" s="62"/>
      <c r="F667" s="62"/>
      <c r="G667" s="62"/>
    </row>
    <row r="668" spans="1:7" ht="15">
      <c r="A668" s="76"/>
      <c r="B668" s="65"/>
      <c r="C668" s="62"/>
      <c r="D668" s="62"/>
      <c r="E668" s="62"/>
      <c r="F668" s="62"/>
      <c r="G668" s="62"/>
    </row>
    <row r="669" spans="1:7" ht="15">
      <c r="A669" s="76"/>
      <c r="B669" s="65"/>
      <c r="C669" s="62"/>
      <c r="D669" s="62"/>
      <c r="E669" s="62"/>
      <c r="F669" s="62"/>
      <c r="G669" s="62"/>
    </row>
    <row r="670" spans="1:7" ht="15">
      <c r="A670" s="76"/>
      <c r="B670" s="65"/>
      <c r="C670" s="62"/>
      <c r="D670" s="62"/>
      <c r="E670" s="62"/>
      <c r="F670" s="62"/>
      <c r="G670" s="62"/>
    </row>
    <row r="671" spans="1:7" ht="15">
      <c r="A671" s="76"/>
      <c r="B671" s="65"/>
      <c r="C671" s="62"/>
      <c r="D671" s="62"/>
      <c r="E671" s="62"/>
      <c r="F671" s="62"/>
      <c r="G671" s="62"/>
    </row>
    <row r="672" spans="1:7" ht="15">
      <c r="A672" s="76"/>
      <c r="B672" s="65"/>
      <c r="C672" s="62"/>
      <c r="D672" s="62"/>
      <c r="E672" s="62"/>
      <c r="F672" s="62"/>
      <c r="G672" s="62"/>
    </row>
    <row r="673" spans="1:7" ht="15">
      <c r="A673" s="76"/>
      <c r="B673" s="65"/>
      <c r="C673" s="62"/>
      <c r="D673" s="62"/>
      <c r="E673" s="62"/>
      <c r="F673" s="62"/>
      <c r="G673" s="62"/>
    </row>
    <row r="674" spans="1:7" ht="15">
      <c r="A674" s="76"/>
      <c r="B674" s="65"/>
      <c r="C674" s="62"/>
      <c r="D674" s="62"/>
      <c r="E674" s="62"/>
      <c r="F674" s="62"/>
      <c r="G674" s="62"/>
    </row>
    <row r="675" spans="1:7" ht="15">
      <c r="A675" s="76"/>
      <c r="B675" s="65"/>
      <c r="C675" s="62"/>
      <c r="D675" s="62"/>
      <c r="E675" s="62"/>
      <c r="F675" s="62"/>
      <c r="G675" s="62"/>
    </row>
    <row r="676" spans="1:7" ht="15">
      <c r="A676" s="76"/>
      <c r="B676" s="65"/>
      <c r="C676" s="62"/>
      <c r="D676" s="62"/>
      <c r="E676" s="62"/>
      <c r="F676" s="62"/>
      <c r="G676" s="62"/>
    </row>
    <row r="677" spans="1:7" ht="15">
      <c r="A677" s="76"/>
      <c r="B677" s="65"/>
      <c r="C677" s="62"/>
      <c r="D677" s="62"/>
      <c r="E677" s="62"/>
      <c r="F677" s="62"/>
      <c r="G677" s="62"/>
    </row>
    <row r="678" spans="1:7" ht="15">
      <c r="A678" s="76"/>
      <c r="B678" s="65"/>
      <c r="C678" s="62"/>
      <c r="D678" s="62"/>
      <c r="E678" s="62"/>
      <c r="F678" s="62"/>
      <c r="G678" s="62"/>
    </row>
    <row r="679" spans="1:7" ht="15">
      <c r="A679" s="76"/>
      <c r="B679" s="65"/>
      <c r="C679" s="62"/>
      <c r="D679" s="62"/>
      <c r="E679" s="62"/>
      <c r="F679" s="62"/>
      <c r="G679" s="62"/>
    </row>
    <row r="680" spans="1:7" ht="15">
      <c r="A680" s="76"/>
      <c r="B680" s="65"/>
      <c r="C680" s="62"/>
      <c r="D680" s="62"/>
      <c r="E680" s="62"/>
      <c r="F680" s="62"/>
      <c r="G680" s="62"/>
    </row>
    <row r="681" spans="1:7" ht="15">
      <c r="A681" s="76"/>
      <c r="B681" s="65"/>
      <c r="C681" s="62"/>
      <c r="D681" s="62"/>
      <c r="E681" s="62"/>
      <c r="F681" s="62"/>
      <c r="G681" s="62"/>
    </row>
    <row r="682" spans="1:7" ht="15">
      <c r="A682" s="76"/>
      <c r="B682" s="65"/>
      <c r="C682" s="62"/>
      <c r="D682" s="62"/>
      <c r="E682" s="62"/>
      <c r="F682" s="62"/>
      <c r="G682" s="62"/>
    </row>
    <row r="683" spans="1:7" ht="15">
      <c r="A683" s="76"/>
      <c r="B683" s="65"/>
      <c r="C683" s="62"/>
      <c r="D683" s="62"/>
      <c r="E683" s="62"/>
      <c r="F683" s="62"/>
      <c r="G683" s="62"/>
    </row>
    <row r="684" spans="1:7" ht="15">
      <c r="A684" s="76"/>
      <c r="B684" s="65"/>
      <c r="C684" s="62"/>
      <c r="D684" s="62"/>
      <c r="E684" s="62"/>
      <c r="F684" s="62"/>
      <c r="G684" s="62"/>
    </row>
    <row r="685" spans="1:7" ht="15">
      <c r="A685" s="76"/>
      <c r="B685" s="65"/>
      <c r="C685" s="62"/>
      <c r="D685" s="62"/>
      <c r="E685" s="62"/>
      <c r="F685" s="62"/>
      <c r="G685" s="62"/>
    </row>
    <row r="686" spans="1:7" ht="15">
      <c r="A686" s="76"/>
      <c r="B686" s="65"/>
      <c r="C686" s="62"/>
      <c r="D686" s="62"/>
      <c r="E686" s="62"/>
      <c r="F686" s="62"/>
      <c r="G686" s="62"/>
    </row>
    <row r="687" spans="1:7" ht="15">
      <c r="A687" s="76"/>
      <c r="B687" s="65"/>
      <c r="C687" s="62"/>
      <c r="D687" s="62"/>
      <c r="E687" s="62"/>
      <c r="F687" s="62"/>
      <c r="G687" s="62"/>
    </row>
    <row r="688" spans="1:7" ht="15">
      <c r="A688" s="76"/>
      <c r="B688" s="65"/>
      <c r="C688" s="62"/>
      <c r="D688" s="62"/>
      <c r="E688" s="62"/>
      <c r="F688" s="62"/>
      <c r="G688" s="62"/>
    </row>
    <row r="689" spans="1:7" ht="15">
      <c r="A689" s="76"/>
      <c r="B689" s="65"/>
      <c r="C689" s="62"/>
      <c r="D689" s="62"/>
      <c r="E689" s="62"/>
      <c r="F689" s="62"/>
      <c r="G689" s="62"/>
    </row>
    <row r="690" spans="1:7" ht="15">
      <c r="A690" s="76"/>
      <c r="B690" s="65"/>
      <c r="C690" s="62"/>
      <c r="D690" s="62"/>
      <c r="E690" s="62"/>
      <c r="F690" s="62"/>
      <c r="G690" s="62"/>
    </row>
    <row r="691" spans="1:7" ht="15">
      <c r="A691" s="76"/>
      <c r="B691" s="65"/>
      <c r="C691" s="62"/>
      <c r="D691" s="62"/>
      <c r="E691" s="62"/>
      <c r="F691" s="62"/>
      <c r="G691" s="62"/>
    </row>
    <row r="692" spans="1:7" ht="15">
      <c r="A692" s="76"/>
      <c r="B692" s="65"/>
      <c r="C692" s="62"/>
      <c r="D692" s="62"/>
      <c r="E692" s="62"/>
      <c r="F692" s="62"/>
      <c r="G692" s="62"/>
    </row>
    <row r="693" spans="1:7" ht="15">
      <c r="A693" s="76"/>
      <c r="B693" s="65"/>
      <c r="C693" s="62"/>
      <c r="D693" s="62"/>
      <c r="E693" s="62"/>
      <c r="F693" s="62"/>
      <c r="G693" s="62"/>
    </row>
    <row r="694" spans="1:7" ht="15">
      <c r="A694" s="76"/>
      <c r="B694" s="65"/>
      <c r="C694" s="62"/>
      <c r="D694" s="62"/>
      <c r="E694" s="62"/>
      <c r="F694" s="62"/>
      <c r="G694" s="62"/>
    </row>
    <row r="695" spans="1:7" ht="15">
      <c r="A695" s="76"/>
      <c r="B695" s="65"/>
      <c r="C695" s="62"/>
      <c r="D695" s="62"/>
      <c r="E695" s="62"/>
      <c r="F695" s="62"/>
      <c r="G695" s="62"/>
    </row>
    <row r="696" spans="1:7" ht="15">
      <c r="A696" s="76"/>
      <c r="B696" s="65"/>
      <c r="C696" s="62"/>
      <c r="D696" s="62"/>
      <c r="E696" s="62"/>
      <c r="F696" s="62"/>
      <c r="G696" s="62"/>
    </row>
    <row r="697" spans="1:7" ht="15">
      <c r="A697" s="76"/>
      <c r="B697" s="65"/>
      <c r="C697" s="62"/>
      <c r="D697" s="62"/>
      <c r="E697" s="62"/>
      <c r="F697" s="62"/>
      <c r="G697" s="62"/>
    </row>
    <row r="698" spans="1:7" ht="15">
      <c r="A698" s="76"/>
      <c r="B698" s="65"/>
      <c r="C698" s="62"/>
      <c r="D698" s="62"/>
      <c r="E698" s="62"/>
      <c r="F698" s="62"/>
      <c r="G698" s="62"/>
    </row>
    <row r="699" spans="1:7" ht="15">
      <c r="A699" s="76"/>
      <c r="B699" s="65"/>
      <c r="C699" s="62"/>
      <c r="D699" s="62"/>
      <c r="E699" s="62"/>
      <c r="F699" s="62"/>
      <c r="G699" s="62"/>
    </row>
    <row r="700" spans="1:7" ht="15">
      <c r="A700" s="76"/>
      <c r="B700" s="65"/>
      <c r="C700" s="62"/>
      <c r="D700" s="62"/>
      <c r="E700" s="62"/>
      <c r="F700" s="62"/>
      <c r="G700" s="62"/>
    </row>
    <row r="701" spans="1:7" ht="15">
      <c r="A701" s="76"/>
      <c r="B701" s="65"/>
      <c r="C701" s="62"/>
      <c r="D701" s="62"/>
      <c r="E701" s="62"/>
      <c r="F701" s="62"/>
      <c r="G701" s="62"/>
    </row>
    <row r="702" spans="1:7" ht="15">
      <c r="A702" s="76"/>
      <c r="B702" s="65"/>
      <c r="C702" s="62"/>
      <c r="D702" s="62"/>
      <c r="E702" s="62"/>
      <c r="F702" s="62"/>
      <c r="G702" s="62"/>
    </row>
    <row r="703" spans="1:7" ht="15">
      <c r="A703" s="76"/>
      <c r="B703" s="65"/>
      <c r="C703" s="62"/>
      <c r="D703" s="62"/>
      <c r="E703" s="62"/>
      <c r="F703" s="62"/>
      <c r="G703" s="62"/>
    </row>
    <row r="704" spans="1:7" ht="15">
      <c r="A704" s="76"/>
      <c r="B704" s="65"/>
      <c r="C704" s="62"/>
      <c r="D704" s="62"/>
      <c r="E704" s="62"/>
      <c r="F704" s="62"/>
      <c r="G704" s="62"/>
    </row>
    <row r="705" spans="1:7" ht="15">
      <c r="A705" s="76"/>
      <c r="B705" s="65"/>
      <c r="C705" s="62"/>
      <c r="D705" s="62"/>
      <c r="E705" s="62"/>
      <c r="F705" s="62"/>
      <c r="G705" s="62"/>
    </row>
    <row r="706" spans="1:7" ht="15">
      <c r="A706" s="76"/>
      <c r="B706" s="65"/>
      <c r="C706" s="62"/>
      <c r="D706" s="62"/>
      <c r="E706" s="62"/>
      <c r="F706" s="62"/>
      <c r="G706" s="62"/>
    </row>
    <row r="707" spans="1:7" ht="15">
      <c r="A707" s="76"/>
      <c r="B707" s="65"/>
      <c r="C707" s="62"/>
      <c r="D707" s="62"/>
      <c r="E707" s="62"/>
      <c r="F707" s="62"/>
      <c r="G707" s="62"/>
    </row>
    <row r="708" spans="1:7" ht="15">
      <c r="A708" s="76"/>
      <c r="B708" s="65"/>
      <c r="C708" s="62"/>
      <c r="D708" s="62"/>
      <c r="E708" s="62"/>
      <c r="F708" s="62"/>
      <c r="G708" s="62"/>
    </row>
    <row r="709" spans="1:7" ht="15">
      <c r="A709" s="76"/>
      <c r="B709" s="65"/>
      <c r="C709" s="62"/>
      <c r="D709" s="62"/>
      <c r="E709" s="62"/>
      <c r="F709" s="62"/>
      <c r="G709" s="62"/>
    </row>
    <row r="710" spans="1:7" ht="15">
      <c r="A710" s="76"/>
      <c r="B710" s="65"/>
      <c r="C710" s="62"/>
      <c r="D710" s="62"/>
      <c r="E710" s="62"/>
      <c r="F710" s="62"/>
      <c r="G710" s="62"/>
    </row>
    <row r="711" spans="1:7" ht="15">
      <c r="A711" s="76"/>
      <c r="B711" s="65"/>
      <c r="C711" s="62"/>
      <c r="D711" s="62"/>
      <c r="E711" s="62"/>
      <c r="F711" s="62"/>
      <c r="G711" s="62"/>
    </row>
    <row r="712" spans="1:7" ht="15">
      <c r="A712" s="76"/>
      <c r="B712" s="65"/>
      <c r="C712" s="62"/>
      <c r="D712" s="62"/>
      <c r="E712" s="62"/>
      <c r="F712" s="62"/>
      <c r="G712" s="62"/>
    </row>
    <row r="713" spans="1:7" ht="15">
      <c r="A713" s="76"/>
      <c r="B713" s="65"/>
      <c r="C713" s="62"/>
      <c r="D713" s="62"/>
      <c r="E713" s="62"/>
      <c r="F713" s="62"/>
      <c r="G713" s="62"/>
    </row>
    <row r="714" spans="1:7" ht="15">
      <c r="A714" s="76"/>
      <c r="B714" s="65"/>
      <c r="C714" s="62"/>
      <c r="D714" s="62"/>
      <c r="E714" s="62"/>
      <c r="F714" s="62"/>
      <c r="G714" s="62"/>
    </row>
    <row r="715" spans="1:7" ht="15">
      <c r="A715" s="76"/>
      <c r="B715" s="65"/>
      <c r="C715" s="62"/>
      <c r="D715" s="62"/>
      <c r="E715" s="62"/>
      <c r="F715" s="62"/>
      <c r="G715" s="62"/>
    </row>
    <row r="716" spans="1:7" ht="15">
      <c r="A716" s="76"/>
      <c r="B716" s="65"/>
      <c r="C716" s="62"/>
      <c r="D716" s="62"/>
      <c r="E716" s="62"/>
      <c r="F716" s="62"/>
      <c r="G716" s="62"/>
    </row>
    <row r="717" spans="1:7" ht="15">
      <c r="A717" s="76"/>
      <c r="B717" s="65"/>
      <c r="C717" s="62"/>
      <c r="D717" s="62"/>
      <c r="E717" s="62"/>
      <c r="F717" s="62"/>
      <c r="G717" s="62"/>
    </row>
    <row r="718" spans="1:7" ht="15">
      <c r="A718" s="76"/>
      <c r="B718" s="65"/>
      <c r="C718" s="62"/>
      <c r="D718" s="62"/>
      <c r="E718" s="62"/>
      <c r="F718" s="62"/>
      <c r="G718" s="62"/>
    </row>
    <row r="719" spans="1:7" ht="15">
      <c r="A719" s="76"/>
      <c r="B719" s="65"/>
      <c r="C719" s="62"/>
      <c r="D719" s="62"/>
      <c r="E719" s="62"/>
      <c r="F719" s="62"/>
      <c r="G719" s="62"/>
    </row>
    <row r="720" spans="1:7" ht="15">
      <c r="A720" s="76"/>
      <c r="B720" s="65"/>
      <c r="C720" s="62"/>
      <c r="D720" s="62"/>
      <c r="E720" s="62"/>
      <c r="F720" s="62"/>
      <c r="G720" s="62"/>
    </row>
    <row r="721" spans="1:7" ht="15">
      <c r="A721" s="76"/>
      <c r="B721" s="65"/>
      <c r="C721" s="62"/>
      <c r="D721" s="62"/>
      <c r="E721" s="62"/>
      <c r="F721" s="62"/>
      <c r="G721" s="62"/>
    </row>
    <row r="722" spans="1:7" ht="15">
      <c r="A722" s="76"/>
      <c r="B722" s="65"/>
      <c r="C722" s="62"/>
      <c r="D722" s="62"/>
      <c r="E722" s="62"/>
      <c r="F722" s="62"/>
      <c r="G722" s="62"/>
    </row>
    <row r="723" spans="1:7" ht="15">
      <c r="A723" s="76"/>
      <c r="B723" s="65"/>
      <c r="C723" s="62"/>
      <c r="D723" s="62"/>
      <c r="E723" s="62"/>
      <c r="F723" s="62"/>
      <c r="G723" s="62"/>
    </row>
    <row r="724" spans="1:7" ht="15">
      <c r="A724" s="76"/>
      <c r="B724" s="65"/>
      <c r="C724" s="62"/>
      <c r="D724" s="62"/>
      <c r="E724" s="62"/>
      <c r="F724" s="62"/>
      <c r="G724" s="62"/>
    </row>
    <row r="725" spans="1:7" ht="15">
      <c r="A725" s="76"/>
      <c r="B725" s="65"/>
      <c r="C725" s="62"/>
      <c r="D725" s="62"/>
      <c r="E725" s="62"/>
      <c r="F725" s="62"/>
      <c r="G725" s="62"/>
    </row>
    <row r="726" spans="1:7" ht="15">
      <c r="A726" s="76"/>
      <c r="B726" s="65"/>
      <c r="C726" s="62"/>
      <c r="D726" s="62"/>
      <c r="E726" s="62"/>
      <c r="F726" s="62"/>
      <c r="G726" s="62"/>
    </row>
    <row r="727" spans="1:7" ht="15">
      <c r="A727" s="76"/>
      <c r="B727" s="65"/>
      <c r="C727" s="62"/>
      <c r="D727" s="62"/>
      <c r="E727" s="62"/>
      <c r="F727" s="62"/>
      <c r="G727" s="62"/>
    </row>
    <row r="728" spans="1:7" ht="15">
      <c r="A728" s="76"/>
      <c r="B728" s="65"/>
      <c r="C728" s="62"/>
      <c r="D728" s="62"/>
      <c r="E728" s="62"/>
      <c r="F728" s="62"/>
      <c r="G728" s="62"/>
    </row>
    <row r="729" spans="1:7" ht="15">
      <c r="A729" s="76"/>
      <c r="B729" s="65"/>
      <c r="C729" s="62"/>
      <c r="D729" s="62"/>
      <c r="E729" s="62"/>
      <c r="F729" s="62"/>
      <c r="G729" s="62"/>
    </row>
    <row r="730" spans="1:7" ht="15">
      <c r="A730" s="76"/>
      <c r="B730" s="65"/>
      <c r="C730" s="62"/>
      <c r="D730" s="62"/>
      <c r="E730" s="62"/>
      <c r="F730" s="62"/>
      <c r="G730" s="62"/>
    </row>
    <row r="731" spans="1:7" ht="15">
      <c r="A731" s="76"/>
      <c r="B731" s="65"/>
      <c r="C731" s="62"/>
      <c r="D731" s="62"/>
      <c r="E731" s="62"/>
      <c r="F731" s="62"/>
      <c r="G731" s="62"/>
    </row>
    <row r="732" spans="1:7" ht="15">
      <c r="A732" s="76"/>
      <c r="B732" s="65"/>
      <c r="C732" s="62"/>
      <c r="D732" s="62"/>
      <c r="E732" s="62"/>
      <c r="F732" s="62"/>
      <c r="G732" s="62"/>
    </row>
    <row r="733" spans="1:7" ht="15">
      <c r="A733" s="76"/>
      <c r="B733" s="65"/>
      <c r="C733" s="62"/>
      <c r="D733" s="62"/>
      <c r="E733" s="62"/>
      <c r="F733" s="62"/>
      <c r="G733" s="62"/>
    </row>
    <row r="734" spans="1:7" ht="15">
      <c r="A734" s="76"/>
      <c r="B734" s="65"/>
      <c r="C734" s="62"/>
      <c r="D734" s="62"/>
      <c r="E734" s="62"/>
      <c r="F734" s="62"/>
      <c r="G734" s="62"/>
    </row>
    <row r="735" spans="1:7" ht="15">
      <c r="A735" s="76"/>
      <c r="B735" s="65"/>
      <c r="C735" s="62"/>
      <c r="D735" s="62"/>
      <c r="E735" s="62"/>
      <c r="F735" s="62"/>
      <c r="G735" s="62"/>
    </row>
    <row r="736" spans="1:7" ht="15">
      <c r="A736" s="76"/>
      <c r="B736" s="65"/>
      <c r="C736" s="62"/>
      <c r="D736" s="62"/>
      <c r="E736" s="62"/>
      <c r="F736" s="62"/>
      <c r="G736" s="62"/>
    </row>
    <row r="737" spans="1:7" ht="15">
      <c r="A737" s="76"/>
      <c r="B737" s="65"/>
      <c r="C737" s="62"/>
      <c r="D737" s="62"/>
      <c r="E737" s="62"/>
      <c r="F737" s="62"/>
      <c r="G737" s="62"/>
    </row>
    <row r="738" spans="1:7" ht="15">
      <c r="A738" s="76"/>
      <c r="B738" s="65"/>
      <c r="C738" s="62"/>
      <c r="D738" s="62"/>
      <c r="E738" s="62"/>
      <c r="F738" s="62"/>
      <c r="G738" s="62"/>
    </row>
    <row r="739" spans="1:7" ht="15">
      <c r="A739" s="76"/>
      <c r="B739" s="65"/>
      <c r="C739" s="62"/>
      <c r="D739" s="62"/>
      <c r="E739" s="62"/>
      <c r="F739" s="62"/>
      <c r="G739" s="62"/>
    </row>
    <row r="740" spans="1:7" ht="15">
      <c r="A740" s="76"/>
      <c r="B740" s="65"/>
      <c r="C740" s="62"/>
      <c r="D740" s="62"/>
      <c r="E740" s="62"/>
      <c r="F740" s="62"/>
      <c r="G740" s="62"/>
    </row>
    <row r="741" spans="1:7" ht="15">
      <c r="A741" s="76"/>
      <c r="B741" s="65"/>
      <c r="C741" s="62"/>
      <c r="D741" s="62"/>
      <c r="E741" s="62"/>
      <c r="F741" s="62"/>
      <c r="G741" s="62"/>
    </row>
    <row r="742" spans="1:7" ht="15">
      <c r="A742" s="76"/>
      <c r="B742" s="65"/>
      <c r="C742" s="62"/>
      <c r="D742" s="62"/>
      <c r="E742" s="62"/>
      <c r="F742" s="62"/>
      <c r="G742" s="62"/>
    </row>
    <row r="743" spans="1:7" ht="15">
      <c r="A743" s="76"/>
      <c r="B743" s="65"/>
      <c r="C743" s="62"/>
      <c r="D743" s="62"/>
      <c r="E743" s="62"/>
      <c r="F743" s="62"/>
      <c r="G743" s="62"/>
    </row>
    <row r="744" spans="1:7" ht="15">
      <c r="A744" s="76"/>
      <c r="B744" s="65"/>
      <c r="C744" s="62"/>
      <c r="D744" s="62"/>
      <c r="E744" s="62"/>
      <c r="F744" s="62"/>
      <c r="G744" s="62"/>
    </row>
    <row r="745" spans="1:7" ht="15">
      <c r="A745" s="76"/>
      <c r="B745" s="65"/>
      <c r="C745" s="62"/>
      <c r="D745" s="62"/>
      <c r="E745" s="62"/>
      <c r="F745" s="62"/>
      <c r="G745" s="62"/>
    </row>
    <row r="746" spans="1:7" ht="15">
      <c r="A746" s="76"/>
      <c r="B746" s="65"/>
      <c r="C746" s="62"/>
      <c r="D746" s="62"/>
      <c r="E746" s="62"/>
      <c r="F746" s="62"/>
      <c r="G746" s="62"/>
    </row>
    <row r="747" spans="1:7" ht="15">
      <c r="A747" s="76"/>
      <c r="B747" s="65"/>
      <c r="C747" s="62"/>
      <c r="D747" s="62"/>
      <c r="E747" s="62"/>
      <c r="F747" s="62"/>
      <c r="G747" s="62"/>
    </row>
    <row r="748" spans="1:7" ht="15">
      <c r="A748" s="76"/>
      <c r="B748" s="65"/>
      <c r="C748" s="62"/>
      <c r="D748" s="62"/>
      <c r="E748" s="62"/>
      <c r="F748" s="62"/>
      <c r="G748" s="62"/>
    </row>
    <row r="749" spans="1:7" ht="15">
      <c r="A749" s="76"/>
      <c r="B749" s="65"/>
      <c r="C749" s="62"/>
      <c r="D749" s="62"/>
      <c r="E749" s="62"/>
      <c r="F749" s="62"/>
      <c r="G749" s="62"/>
    </row>
    <row r="750" spans="1:7" ht="15">
      <c r="A750" s="76"/>
      <c r="B750" s="65"/>
      <c r="C750" s="62"/>
      <c r="D750" s="62"/>
      <c r="E750" s="62"/>
      <c r="F750" s="62"/>
      <c r="G750" s="62"/>
    </row>
    <row r="751" spans="1:7" ht="15">
      <c r="A751" s="76"/>
      <c r="B751" s="65"/>
      <c r="C751" s="62"/>
      <c r="D751" s="62"/>
      <c r="E751" s="62"/>
      <c r="F751" s="62"/>
      <c r="G751" s="62"/>
    </row>
    <row r="752" spans="1:7" ht="15">
      <c r="A752" s="76"/>
      <c r="B752" s="65"/>
      <c r="C752" s="62"/>
      <c r="D752" s="62"/>
      <c r="E752" s="62"/>
      <c r="F752" s="62"/>
      <c r="G752" s="62"/>
    </row>
    <row r="753" spans="1:7" ht="15">
      <c r="A753" s="76"/>
      <c r="B753" s="65"/>
      <c r="C753" s="62"/>
      <c r="D753" s="62"/>
      <c r="E753" s="62"/>
      <c r="F753" s="62"/>
      <c r="G753" s="62"/>
    </row>
    <row r="754" spans="1:7" ht="15">
      <c r="A754" s="76"/>
      <c r="B754" s="65"/>
      <c r="C754" s="62"/>
      <c r="D754" s="62"/>
      <c r="E754" s="62"/>
      <c r="F754" s="62"/>
      <c r="G754" s="62"/>
    </row>
    <row r="755" spans="1:7" ht="15">
      <c r="A755" s="76"/>
      <c r="B755" s="65"/>
      <c r="C755" s="62"/>
      <c r="D755" s="62"/>
      <c r="E755" s="62"/>
      <c r="F755" s="62"/>
      <c r="G755" s="62"/>
    </row>
    <row r="756" spans="1:7" ht="15">
      <c r="A756" s="76"/>
      <c r="B756" s="65"/>
      <c r="C756" s="62"/>
      <c r="D756" s="62"/>
      <c r="E756" s="62"/>
      <c r="F756" s="62"/>
      <c r="G756" s="62"/>
    </row>
    <row r="757" spans="1:7" ht="15">
      <c r="A757" s="76"/>
      <c r="B757" s="65"/>
      <c r="C757" s="62"/>
      <c r="D757" s="62"/>
      <c r="E757" s="62"/>
      <c r="F757" s="62"/>
      <c r="G757" s="62"/>
    </row>
    <row r="758" spans="1:7" ht="15">
      <c r="A758" s="76"/>
      <c r="B758" s="65"/>
      <c r="C758" s="62"/>
      <c r="D758" s="62"/>
      <c r="E758" s="62"/>
      <c r="F758" s="62"/>
      <c r="G758" s="62"/>
    </row>
    <row r="759" spans="1:7" ht="15">
      <c r="A759" s="76"/>
      <c r="B759" s="65"/>
      <c r="C759" s="62"/>
      <c r="D759" s="62"/>
      <c r="E759" s="62"/>
      <c r="F759" s="62"/>
      <c r="G759" s="62"/>
    </row>
    <row r="760" spans="1:7" ht="15">
      <c r="A760" s="76"/>
      <c r="B760" s="65"/>
      <c r="C760" s="62"/>
      <c r="D760" s="62"/>
      <c r="E760" s="62"/>
      <c r="F760" s="62"/>
      <c r="G760" s="62"/>
    </row>
    <row r="761" spans="1:7" ht="15">
      <c r="A761" s="76"/>
      <c r="B761" s="65"/>
      <c r="C761" s="62"/>
      <c r="D761" s="62"/>
      <c r="E761" s="62"/>
      <c r="F761" s="62"/>
      <c r="G761" s="62"/>
    </row>
    <row r="762" spans="1:7" ht="15">
      <c r="A762" s="76"/>
      <c r="B762" s="65"/>
      <c r="C762" s="62"/>
      <c r="D762" s="62"/>
      <c r="E762" s="62"/>
      <c r="F762" s="62"/>
      <c r="G762" s="62"/>
    </row>
    <row r="763" spans="1:7" ht="15">
      <c r="A763" s="76"/>
      <c r="B763" s="65"/>
      <c r="C763" s="62"/>
      <c r="D763" s="62"/>
      <c r="E763" s="62"/>
      <c r="F763" s="62"/>
      <c r="G763" s="62"/>
    </row>
    <row r="764" spans="1:7" ht="15">
      <c r="A764" s="76"/>
      <c r="B764" s="65"/>
      <c r="C764" s="62"/>
      <c r="D764" s="62"/>
      <c r="E764" s="62"/>
      <c r="F764" s="62"/>
      <c r="G764" s="62"/>
    </row>
    <row r="765" spans="1:7" ht="15">
      <c r="A765" s="76"/>
      <c r="B765" s="65"/>
      <c r="C765" s="62"/>
      <c r="D765" s="62"/>
      <c r="E765" s="62"/>
      <c r="F765" s="62"/>
      <c r="G765" s="62"/>
    </row>
    <row r="766" spans="1:7" ht="15">
      <c r="A766" s="76"/>
      <c r="B766" s="65"/>
      <c r="C766" s="62"/>
      <c r="D766" s="62"/>
      <c r="E766" s="62"/>
      <c r="F766" s="62"/>
      <c r="G766" s="62"/>
    </row>
    <row r="767" spans="1:7" ht="15">
      <c r="A767" s="76"/>
      <c r="B767" s="65"/>
      <c r="C767" s="62"/>
      <c r="D767" s="62"/>
      <c r="E767" s="62"/>
      <c r="F767" s="62"/>
      <c r="G767" s="62"/>
    </row>
    <row r="768" spans="1:7" ht="15">
      <c r="A768" s="76"/>
      <c r="B768" s="65"/>
      <c r="C768" s="62"/>
      <c r="D768" s="62"/>
      <c r="E768" s="62"/>
      <c r="F768" s="62"/>
      <c r="G768" s="62"/>
    </row>
    <row r="769" spans="1:7" ht="15">
      <c r="A769" s="76"/>
      <c r="B769" s="65"/>
      <c r="C769" s="62"/>
      <c r="D769" s="62"/>
      <c r="E769" s="62"/>
      <c r="F769" s="62"/>
      <c r="G769" s="62"/>
    </row>
    <row r="770" spans="1:7" ht="15">
      <c r="A770" s="76"/>
      <c r="B770" s="65"/>
      <c r="C770" s="62"/>
      <c r="D770" s="62"/>
      <c r="E770" s="62"/>
      <c r="F770" s="62"/>
      <c r="G770" s="62"/>
    </row>
    <row r="771" spans="1:7" ht="15">
      <c r="A771" s="76"/>
      <c r="B771" s="65"/>
      <c r="C771" s="62"/>
      <c r="D771" s="62"/>
      <c r="E771" s="62"/>
      <c r="F771" s="62"/>
      <c r="G771" s="62"/>
    </row>
    <row r="772" spans="1:7" ht="15">
      <c r="A772" s="76"/>
      <c r="B772" s="65"/>
      <c r="C772" s="62"/>
      <c r="D772" s="62"/>
      <c r="E772" s="62"/>
      <c r="F772" s="62"/>
      <c r="G772" s="62"/>
    </row>
    <row r="773" spans="1:7" ht="15">
      <c r="A773" s="76"/>
      <c r="B773" s="65"/>
      <c r="C773" s="62"/>
      <c r="D773" s="62"/>
      <c r="E773" s="62"/>
      <c r="F773" s="62"/>
      <c r="G773" s="62"/>
    </row>
    <row r="774" spans="1:7" ht="15">
      <c r="A774" s="76"/>
      <c r="B774" s="65"/>
      <c r="C774" s="62"/>
      <c r="D774" s="62"/>
      <c r="E774" s="62"/>
      <c r="F774" s="62"/>
      <c r="G774" s="62"/>
    </row>
    <row r="775" spans="1:7" ht="15">
      <c r="A775" s="76"/>
      <c r="B775" s="65"/>
      <c r="C775" s="62"/>
      <c r="D775" s="62"/>
      <c r="E775" s="62"/>
      <c r="F775" s="62"/>
      <c r="G775" s="62"/>
    </row>
    <row r="776" spans="1:7" ht="15">
      <c r="A776" s="76"/>
      <c r="B776" s="65"/>
      <c r="C776" s="62"/>
      <c r="D776" s="62"/>
      <c r="E776" s="62"/>
      <c r="F776" s="62"/>
      <c r="G776" s="62"/>
    </row>
    <row r="777" spans="1:7" ht="15">
      <c r="A777" s="76"/>
      <c r="B777" s="65"/>
      <c r="C777" s="62"/>
      <c r="D777" s="62"/>
      <c r="E777" s="62"/>
      <c r="F777" s="62"/>
      <c r="G777" s="62"/>
    </row>
    <row r="778" spans="1:7" ht="15">
      <c r="A778" s="76"/>
      <c r="B778" s="65"/>
      <c r="C778" s="62"/>
      <c r="D778" s="62"/>
      <c r="E778" s="62"/>
      <c r="F778" s="62"/>
      <c r="G778" s="62"/>
    </row>
    <row r="779" spans="1:7" ht="15">
      <c r="A779" s="76"/>
      <c r="B779" s="65"/>
      <c r="C779" s="62"/>
      <c r="D779" s="62"/>
      <c r="E779" s="62"/>
      <c r="F779" s="62"/>
      <c r="G779" s="62"/>
    </row>
    <row r="780" spans="1:7" ht="15">
      <c r="A780" s="76"/>
      <c r="B780" s="65"/>
      <c r="C780" s="62"/>
      <c r="D780" s="62"/>
      <c r="E780" s="62"/>
      <c r="F780" s="62"/>
      <c r="G780" s="62"/>
    </row>
    <row r="781" spans="1:7" ht="15">
      <c r="A781" s="76"/>
      <c r="B781" s="65"/>
      <c r="C781" s="62"/>
      <c r="D781" s="62"/>
      <c r="E781" s="62"/>
      <c r="F781" s="62"/>
      <c r="G781" s="62"/>
    </row>
    <row r="782" spans="1:7" ht="15">
      <c r="A782" s="76"/>
      <c r="B782" s="65"/>
      <c r="C782" s="62"/>
      <c r="D782" s="62"/>
      <c r="E782" s="62"/>
      <c r="F782" s="62"/>
      <c r="G782" s="62"/>
    </row>
    <row r="783" spans="1:7" ht="15">
      <c r="A783" s="76"/>
      <c r="B783" s="65"/>
      <c r="C783" s="62"/>
      <c r="D783" s="62"/>
      <c r="E783" s="62"/>
      <c r="F783" s="62"/>
      <c r="G783" s="62"/>
    </row>
    <row r="784" spans="1:7" ht="15">
      <c r="A784" s="76"/>
      <c r="B784" s="65"/>
      <c r="C784" s="62"/>
      <c r="D784" s="62"/>
      <c r="E784" s="62"/>
      <c r="F784" s="62"/>
      <c r="G784" s="62"/>
    </row>
    <row r="785" spans="1:7" ht="15">
      <c r="A785" s="76"/>
      <c r="B785" s="65"/>
      <c r="C785" s="62"/>
      <c r="D785" s="62"/>
      <c r="E785" s="62"/>
      <c r="F785" s="62"/>
      <c r="G785" s="62"/>
    </row>
    <row r="786" spans="1:7" ht="15">
      <c r="A786" s="76"/>
      <c r="B786" s="65"/>
      <c r="C786" s="62"/>
      <c r="D786" s="62"/>
      <c r="E786" s="62"/>
      <c r="F786" s="62"/>
      <c r="G786" s="62"/>
    </row>
    <row r="787" spans="1:7" ht="15">
      <c r="A787" s="76"/>
      <c r="B787" s="65"/>
      <c r="C787" s="62"/>
      <c r="D787" s="62"/>
      <c r="E787" s="62"/>
      <c r="F787" s="62"/>
      <c r="G787" s="62"/>
    </row>
    <row r="788" spans="1:7" ht="15">
      <c r="A788" s="76"/>
      <c r="B788" s="65"/>
      <c r="C788" s="62"/>
      <c r="D788" s="62"/>
      <c r="E788" s="62"/>
      <c r="F788" s="62"/>
      <c r="G788" s="62"/>
    </row>
    <row r="789" spans="1:7" ht="15">
      <c r="A789" s="76"/>
      <c r="B789" s="65"/>
      <c r="C789" s="62"/>
      <c r="D789" s="62"/>
      <c r="E789" s="62"/>
      <c r="F789" s="62"/>
      <c r="G789" s="62"/>
    </row>
    <row r="790" spans="1:7" ht="15">
      <c r="A790" s="76"/>
      <c r="B790" s="65"/>
      <c r="C790" s="62"/>
      <c r="D790" s="62"/>
      <c r="E790" s="62"/>
      <c r="F790" s="62"/>
      <c r="G790" s="62"/>
    </row>
    <row r="791" spans="1:7" ht="15">
      <c r="A791" s="76"/>
      <c r="B791" s="65"/>
      <c r="C791" s="62"/>
      <c r="D791" s="62"/>
      <c r="E791" s="62"/>
      <c r="F791" s="62"/>
      <c r="G791" s="62"/>
    </row>
    <row r="792" spans="1:7" ht="15">
      <c r="A792" s="76"/>
      <c r="B792" s="65"/>
      <c r="C792" s="62"/>
      <c r="D792" s="62"/>
      <c r="E792" s="62"/>
      <c r="F792" s="62"/>
      <c r="G792" s="62"/>
    </row>
    <row r="793" spans="1:7" ht="15">
      <c r="A793" s="76"/>
      <c r="B793" s="65"/>
      <c r="C793" s="62"/>
      <c r="D793" s="62"/>
      <c r="E793" s="62"/>
      <c r="F793" s="62"/>
      <c r="G793" s="62"/>
    </row>
    <row r="794" spans="1:7" ht="15">
      <c r="A794" s="76"/>
      <c r="B794" s="65"/>
      <c r="C794" s="62"/>
      <c r="D794" s="62"/>
      <c r="E794" s="62"/>
      <c r="F794" s="62"/>
      <c r="G794" s="62"/>
    </row>
    <row r="795" spans="1:7" ht="15">
      <c r="A795" s="76"/>
      <c r="B795" s="65"/>
      <c r="C795" s="62"/>
      <c r="D795" s="62"/>
      <c r="E795" s="62"/>
      <c r="F795" s="62"/>
      <c r="G795" s="62"/>
    </row>
    <row r="796" spans="1:7" ht="15">
      <c r="A796" s="76"/>
      <c r="B796" s="65"/>
      <c r="C796" s="62"/>
      <c r="D796" s="62"/>
      <c r="E796" s="62"/>
      <c r="F796" s="62"/>
      <c r="G796" s="62"/>
    </row>
    <row r="797" spans="1:7" ht="15">
      <c r="A797" s="76"/>
      <c r="B797" s="65"/>
      <c r="C797" s="62"/>
      <c r="D797" s="62"/>
      <c r="E797" s="62"/>
      <c r="F797" s="62"/>
      <c r="G797" s="62"/>
    </row>
    <row r="798" spans="1:7" ht="15">
      <c r="A798" s="76"/>
      <c r="B798" s="65"/>
      <c r="C798" s="62"/>
      <c r="D798" s="62"/>
      <c r="E798" s="62"/>
      <c r="F798" s="62"/>
      <c r="G798" s="62"/>
    </row>
    <row r="799" spans="1:7" ht="15">
      <c r="A799" s="76"/>
      <c r="B799" s="65"/>
      <c r="C799" s="62"/>
      <c r="D799" s="62"/>
      <c r="E799" s="62"/>
      <c r="F799" s="62"/>
      <c r="G799" s="62"/>
    </row>
    <row r="800" spans="1:7" ht="15">
      <c r="A800" s="76"/>
      <c r="B800" s="65"/>
      <c r="C800" s="62"/>
      <c r="D800" s="62"/>
      <c r="E800" s="62"/>
      <c r="F800" s="62"/>
      <c r="G800" s="62"/>
    </row>
    <row r="801" spans="1:7" ht="15">
      <c r="A801" s="76"/>
      <c r="B801" s="65"/>
      <c r="C801" s="62"/>
      <c r="D801" s="62"/>
      <c r="E801" s="62"/>
      <c r="F801" s="62"/>
      <c r="G801" s="62"/>
    </row>
    <row r="802" spans="1:7" ht="15">
      <c r="A802" s="76"/>
      <c r="B802" s="65"/>
      <c r="C802" s="62"/>
      <c r="D802" s="62"/>
      <c r="E802" s="62"/>
      <c r="F802" s="62"/>
      <c r="G802" s="62"/>
    </row>
    <row r="803" spans="1:7" ht="15">
      <c r="A803" s="76"/>
      <c r="B803" s="65"/>
      <c r="C803" s="62"/>
      <c r="D803" s="62"/>
      <c r="E803" s="62"/>
      <c r="F803" s="62"/>
      <c r="G803" s="62"/>
    </row>
    <row r="804" spans="1:7" ht="15">
      <c r="A804" s="76"/>
      <c r="B804" s="65"/>
      <c r="C804" s="62"/>
      <c r="D804" s="62"/>
      <c r="E804" s="62"/>
      <c r="F804" s="62"/>
      <c r="G804" s="62"/>
    </row>
    <row r="805" spans="1:7" ht="15">
      <c r="A805" s="76"/>
      <c r="B805" s="65"/>
      <c r="C805" s="62"/>
      <c r="D805" s="62"/>
      <c r="E805" s="62"/>
      <c r="F805" s="62"/>
      <c r="G805" s="62"/>
    </row>
    <row r="806" spans="1:7" ht="15">
      <c r="A806" s="76"/>
      <c r="B806" s="65"/>
      <c r="C806" s="62"/>
      <c r="D806" s="62"/>
      <c r="E806" s="62"/>
      <c r="F806" s="62"/>
      <c r="G806" s="62"/>
    </row>
    <row r="807" spans="1:7" ht="15">
      <c r="A807" s="76"/>
      <c r="B807" s="65"/>
      <c r="C807" s="62"/>
      <c r="D807" s="62"/>
      <c r="E807" s="62"/>
      <c r="F807" s="62"/>
      <c r="G807" s="62"/>
    </row>
    <row r="808" spans="1:7" ht="15">
      <c r="A808" s="76"/>
      <c r="B808" s="65"/>
      <c r="C808" s="62"/>
      <c r="D808" s="62"/>
      <c r="E808" s="62"/>
      <c r="F808" s="62"/>
      <c r="G808" s="62"/>
    </row>
    <row r="809" spans="1:7" ht="15">
      <c r="A809" s="76"/>
      <c r="B809" s="65"/>
      <c r="C809" s="62"/>
      <c r="D809" s="62"/>
      <c r="E809" s="62"/>
      <c r="F809" s="62"/>
      <c r="G809" s="62"/>
    </row>
    <row r="810" spans="1:7" ht="15">
      <c r="A810" s="76"/>
      <c r="B810" s="65"/>
      <c r="C810" s="62"/>
      <c r="D810" s="62"/>
      <c r="E810" s="62"/>
      <c r="F810" s="62"/>
      <c r="G810" s="62"/>
    </row>
    <row r="811" spans="1:7" ht="15">
      <c r="A811" s="76"/>
      <c r="B811" s="65"/>
      <c r="C811" s="62"/>
      <c r="D811" s="62"/>
      <c r="E811" s="62"/>
      <c r="F811" s="62"/>
      <c r="G811" s="62"/>
    </row>
    <row r="812" spans="1:7" ht="15">
      <c r="A812" s="76"/>
      <c r="B812" s="65"/>
      <c r="C812" s="62"/>
      <c r="D812" s="62"/>
      <c r="E812" s="62"/>
      <c r="F812" s="62"/>
      <c r="G812" s="62"/>
    </row>
    <row r="813" spans="1:7" ht="15">
      <c r="A813" s="76"/>
      <c r="B813" s="65"/>
      <c r="C813" s="62"/>
      <c r="D813" s="62"/>
      <c r="E813" s="62"/>
      <c r="F813" s="62"/>
      <c r="G813" s="62"/>
    </row>
    <row r="814" spans="1:7" ht="15">
      <c r="A814" s="76"/>
      <c r="B814" s="65"/>
      <c r="C814" s="62"/>
      <c r="D814" s="62"/>
      <c r="E814" s="62"/>
      <c r="F814" s="62"/>
      <c r="G814" s="62"/>
    </row>
    <row r="815" spans="1:7" ht="15">
      <c r="A815" s="76"/>
      <c r="B815" s="65"/>
      <c r="C815" s="62"/>
      <c r="D815" s="62"/>
      <c r="E815" s="62"/>
      <c r="F815" s="62"/>
      <c r="G815" s="62"/>
    </row>
    <row r="922" spans="3:7" ht="14.25">
      <c r="C922" s="28"/>
      <c r="D922" s="28"/>
      <c r="E922" s="28"/>
      <c r="F922" s="28"/>
      <c r="G922" s="28"/>
    </row>
    <row r="8195" spans="3:7" ht="14.25">
      <c r="C8195" s="28"/>
      <c r="D8195" s="28"/>
      <c r="E8195" s="28"/>
      <c r="F8195" s="28"/>
      <c r="G8195" s="28"/>
    </row>
  </sheetData>
  <sheetProtection password="8CA5" sheet="1" objects="1" scenarios="1"/>
  <printOptions horizontalCentered="1"/>
  <pageMargins left="0.5" right="0.25" top="1.25" bottom="0.75" header="0.5" footer="0.25"/>
  <pageSetup fitToHeight="1" fitToWidth="1" horizontalDpi="600" verticalDpi="600" orientation="portrait" scale="67"/>
  <headerFooter alignWithMargins="0">
    <oddHeader>&amp;R&amp;"Arial,Bold"&amp;11WORKSHEET B
FISCAL STATISTICAL DATA
</oddHeader>
    <oddFooter xml:space="preserve">&amp;L&amp;F
&amp;A&amp;R&amp;D
    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U717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7.8515625" defaultRowHeight="12.75"/>
  <cols>
    <col min="1" max="1" width="5.8515625" style="61" customWidth="1"/>
    <col min="2" max="2" width="44.421875" style="28" bestFit="1" customWidth="1"/>
    <col min="3" max="3" width="1.7109375" style="82" customWidth="1"/>
    <col min="4" max="4" width="17.28125" style="28" customWidth="1"/>
    <col min="5" max="5" width="4.7109375" style="487" customWidth="1"/>
    <col min="6" max="6" width="12.28125" style="79" bestFit="1" customWidth="1"/>
    <col min="7" max="7" width="4.7109375" style="487" customWidth="1"/>
    <col min="8" max="8" width="11.7109375" style="28" customWidth="1"/>
    <col min="9" max="9" width="4.7109375" style="487" customWidth="1"/>
    <col min="10" max="10" width="11.7109375" style="28" customWidth="1"/>
    <col min="11" max="11" width="4.7109375" style="487" customWidth="1"/>
    <col min="12" max="12" width="11.7109375" style="28" customWidth="1"/>
    <col min="13" max="13" width="4.7109375" style="487" customWidth="1"/>
    <col min="14" max="14" width="11.7109375" style="28" customWidth="1"/>
    <col min="15" max="15" width="4.7109375" style="487" customWidth="1"/>
    <col min="16" max="16" width="11.7109375" style="28" customWidth="1"/>
    <col min="17" max="17" width="0.85546875" style="28" customWidth="1"/>
    <col min="18" max="18" width="4.421875" style="28" customWidth="1"/>
    <col min="19" max="19" width="19.8515625" style="28" bestFit="1" customWidth="1"/>
    <col min="20" max="20" width="1.421875" style="28" customWidth="1"/>
    <col min="21" max="21" width="16.8515625" style="28" customWidth="1"/>
    <col min="22" max="16384" width="7.8515625" style="28" customWidth="1"/>
  </cols>
  <sheetData>
    <row r="1" spans="3:6" ht="14.25">
      <c r="C1" s="28"/>
      <c r="D1" s="29"/>
      <c r="F1" s="6"/>
    </row>
    <row r="2" spans="1:19" ht="15">
      <c r="A2" s="28"/>
      <c r="B2" s="62" t="s">
        <v>40</v>
      </c>
      <c r="D2" s="254">
        <f>IF(+[0]!ProviderName&lt;&gt;0,+[0]!ProviderName,0)</f>
        <v>0</v>
      </c>
      <c r="F2" s="28"/>
      <c r="R2" s="71" t="s">
        <v>45</v>
      </c>
      <c r="S2" s="296">
        <f>IF(Begindate&lt;&gt;0,(Begindate),0)</f>
        <v>0</v>
      </c>
    </row>
    <row r="3" spans="1:19" ht="14.25">
      <c r="A3" s="28"/>
      <c r="B3" s="29"/>
      <c r="D3" s="63"/>
      <c r="F3" s="28"/>
      <c r="R3" s="82"/>
      <c r="S3" s="91"/>
    </row>
    <row r="4" spans="1:19" ht="15">
      <c r="A4" s="28"/>
      <c r="B4" s="62" t="s">
        <v>42</v>
      </c>
      <c r="D4" s="255">
        <f>IF(+Instruct!C15&lt;&gt;0,+Instruct!C15,0)</f>
        <v>0</v>
      </c>
      <c r="F4" s="28"/>
      <c r="R4" s="71" t="s">
        <v>47</v>
      </c>
      <c r="S4" s="296">
        <f>IF(Enddate&lt;&gt;0,(Enddate),0)</f>
        <v>0</v>
      </c>
    </row>
    <row r="5" spans="1:6" ht="15">
      <c r="A5" s="28"/>
      <c r="B5" s="62"/>
      <c r="D5" s="62"/>
      <c r="F5" s="28"/>
    </row>
    <row r="6" spans="4:21" ht="14.25">
      <c r="D6" s="75" t="s">
        <v>39</v>
      </c>
      <c r="S6" s="75"/>
      <c r="U6" s="75"/>
    </row>
    <row r="7" spans="4:21" ht="14.25">
      <c r="D7" s="75" t="s">
        <v>674</v>
      </c>
      <c r="S7" s="78" t="s">
        <v>676</v>
      </c>
      <c r="U7" s="75" t="s">
        <v>677</v>
      </c>
    </row>
    <row r="8" spans="4:21" ht="14.25">
      <c r="D8" s="8" t="s">
        <v>243</v>
      </c>
      <c r="E8" s="488"/>
      <c r="F8" s="232" t="s">
        <v>675</v>
      </c>
      <c r="G8" s="488"/>
      <c r="H8" s="147"/>
      <c r="I8" s="488"/>
      <c r="J8" s="147"/>
      <c r="K8" s="488"/>
      <c r="L8" s="147"/>
      <c r="M8" s="488"/>
      <c r="N8" s="147"/>
      <c r="O8" s="488"/>
      <c r="P8" s="147"/>
      <c r="S8" s="80" t="s">
        <v>242</v>
      </c>
      <c r="U8" s="8" t="s">
        <v>243</v>
      </c>
    </row>
    <row r="9" spans="1:21" ht="15">
      <c r="A9" s="108" t="str">
        <f>+'C-1'!A9</f>
        <v>CURRENT ASSETS</v>
      </c>
      <c r="D9" s="29"/>
      <c r="S9" s="83"/>
      <c r="U9" s="29"/>
    </row>
    <row r="10" spans="4:21" ht="14.25">
      <c r="D10" s="29"/>
      <c r="S10" s="83"/>
      <c r="U10" s="29"/>
    </row>
    <row r="11" spans="1:21" ht="14.25">
      <c r="A11" s="77" t="str">
        <f>+'C-1'!A11</f>
        <v>1.</v>
      </c>
      <c r="B11" s="233" t="str">
        <f>+'C-1'!B11</f>
        <v>Cash on Hand &amp; in Banks</v>
      </c>
      <c r="D11" s="266">
        <f>+'C-1'!D11+'C-1'!E11</f>
        <v>0</v>
      </c>
      <c r="F11" s="52"/>
      <c r="H11" s="52"/>
      <c r="J11" s="52"/>
      <c r="L11" s="52"/>
      <c r="N11" s="52"/>
      <c r="P11" s="52"/>
      <c r="R11" s="196" t="s">
        <v>50</v>
      </c>
      <c r="S11" s="197">
        <f>F11+H11+J11+L11+N11+P11</f>
        <v>0</v>
      </c>
      <c r="U11" s="202">
        <f>+D11+S11</f>
        <v>0</v>
      </c>
    </row>
    <row r="12" spans="1:21" ht="14.25">
      <c r="A12" s="77"/>
      <c r="D12" s="53"/>
      <c r="R12" s="196"/>
      <c r="S12" s="85"/>
      <c r="U12" s="85"/>
    </row>
    <row r="13" spans="1:21" ht="14.25">
      <c r="A13" s="77" t="str">
        <f>+'C-1'!A13</f>
        <v>2.</v>
      </c>
      <c r="B13" s="233" t="str">
        <f>+'C-1'!B13</f>
        <v>Accounts Receivable</v>
      </c>
      <c r="D13" s="265">
        <f>+'C-1'!D13+'C-1'!E13</f>
        <v>0</v>
      </c>
      <c r="F13" s="52"/>
      <c r="H13" s="52"/>
      <c r="J13" s="52"/>
      <c r="L13" s="52"/>
      <c r="N13" s="52"/>
      <c r="P13" s="52"/>
      <c r="R13" s="196" t="s">
        <v>52</v>
      </c>
      <c r="S13" s="197">
        <f>F13+H13+J13+L13+N13+P13</f>
        <v>0</v>
      </c>
      <c r="U13" s="202">
        <f>+D13+S13</f>
        <v>0</v>
      </c>
    </row>
    <row r="14" spans="1:21" ht="14.25">
      <c r="A14" s="77"/>
      <c r="D14" s="55"/>
      <c r="R14" s="196"/>
      <c r="S14" s="85"/>
      <c r="U14" s="85"/>
    </row>
    <row r="15" spans="1:21" ht="14.25">
      <c r="A15" s="77" t="str">
        <f>+'C-1'!A15</f>
        <v>3.</v>
      </c>
      <c r="B15" s="233" t="str">
        <f>+'C-1'!B15</f>
        <v>Notes Receivable</v>
      </c>
      <c r="D15" s="265">
        <f>+'C-1'!D15+'C-1'!E15</f>
        <v>0</v>
      </c>
      <c r="F15" s="52"/>
      <c r="H15" s="52"/>
      <c r="J15" s="52"/>
      <c r="L15" s="52"/>
      <c r="N15" s="52"/>
      <c r="P15" s="52"/>
      <c r="R15" s="196" t="s">
        <v>54</v>
      </c>
      <c r="S15" s="197">
        <f>F15+H15+J15+L15+N15+P15</f>
        <v>0</v>
      </c>
      <c r="U15" s="202">
        <f>+D15+S15</f>
        <v>0</v>
      </c>
    </row>
    <row r="16" spans="1:21" ht="14.25">
      <c r="A16" s="77"/>
      <c r="D16" s="55"/>
      <c r="R16" s="196"/>
      <c r="S16" s="85"/>
      <c r="U16" s="85"/>
    </row>
    <row r="17" spans="1:21" ht="14.25">
      <c r="A17" s="77" t="str">
        <f>+'C-1'!A17</f>
        <v>4.</v>
      </c>
      <c r="B17" s="233" t="str">
        <f>+'C-1'!B17</f>
        <v>Other Receivables</v>
      </c>
      <c r="D17" s="265">
        <f>+'C-1'!D17+'C-1'!E17</f>
        <v>0</v>
      </c>
      <c r="F17" s="52"/>
      <c r="H17" s="52"/>
      <c r="J17" s="52"/>
      <c r="L17" s="52"/>
      <c r="N17" s="52"/>
      <c r="P17" s="52"/>
      <c r="R17" s="196" t="s">
        <v>56</v>
      </c>
      <c r="S17" s="197">
        <f>F17+H17+J17+L17+N17+P17</f>
        <v>0</v>
      </c>
      <c r="U17" s="202">
        <f>+D17+S17</f>
        <v>0</v>
      </c>
    </row>
    <row r="18" spans="1:21" ht="14.25">
      <c r="A18" s="77"/>
      <c r="D18" s="55"/>
      <c r="R18" s="196"/>
      <c r="S18" s="85"/>
      <c r="U18" s="85"/>
    </row>
    <row r="19" spans="1:21" ht="14.25">
      <c r="A19" s="77" t="str">
        <f>+'C-1'!A19</f>
        <v>5.</v>
      </c>
      <c r="B19" s="233" t="str">
        <f>+'C-1'!B19</f>
        <v>Less:  Allowance for Uncollectables</v>
      </c>
      <c r="D19" s="265">
        <f>+'C-1'!D19+'C-1'!E19</f>
        <v>0</v>
      </c>
      <c r="F19" s="52"/>
      <c r="H19" s="52"/>
      <c r="J19" s="52"/>
      <c r="L19" s="52"/>
      <c r="N19" s="52"/>
      <c r="P19" s="52"/>
      <c r="R19" s="196" t="s">
        <v>58</v>
      </c>
      <c r="S19" s="197">
        <f>F19+H19+J19+L19+N19+P19</f>
        <v>0</v>
      </c>
      <c r="U19" s="202">
        <f>+D19+S19</f>
        <v>0</v>
      </c>
    </row>
    <row r="20" spans="1:21" ht="14.25">
      <c r="A20" s="77"/>
      <c r="D20" s="55"/>
      <c r="R20" s="196"/>
      <c r="S20" s="85"/>
      <c r="U20" s="85"/>
    </row>
    <row r="21" spans="1:21" ht="14.25">
      <c r="A21" s="77" t="str">
        <f>+'C-1'!A21</f>
        <v>6.</v>
      </c>
      <c r="B21" s="233" t="str">
        <f>+'C-1'!B21</f>
        <v>Inventory</v>
      </c>
      <c r="D21" s="265">
        <f>+'C-1'!D21+'C-1'!E21</f>
        <v>0</v>
      </c>
      <c r="F21" s="52"/>
      <c r="H21" s="52"/>
      <c r="J21" s="52"/>
      <c r="L21" s="52"/>
      <c r="N21" s="52"/>
      <c r="P21" s="52"/>
      <c r="R21" s="196" t="s">
        <v>60</v>
      </c>
      <c r="S21" s="197">
        <f>F21+H21+J21+L21+N21+P21</f>
        <v>0</v>
      </c>
      <c r="U21" s="202">
        <f>+D21+S21</f>
        <v>0</v>
      </c>
    </row>
    <row r="22" spans="1:21" ht="14.25">
      <c r="A22" s="77"/>
      <c r="D22" s="55"/>
      <c r="R22" s="196"/>
      <c r="S22" s="85"/>
      <c r="U22" s="85"/>
    </row>
    <row r="23" spans="1:21" ht="14.25">
      <c r="A23" s="77" t="str">
        <f>+'C-1'!A23</f>
        <v>7.</v>
      </c>
      <c r="B23" s="233" t="str">
        <f>+'C-1'!B23</f>
        <v>Prepaid Expenses</v>
      </c>
      <c r="D23" s="265">
        <f>+'C-1'!D23+'C-1'!E23</f>
        <v>0</v>
      </c>
      <c r="F23" s="52"/>
      <c r="H23" s="52"/>
      <c r="J23" s="52"/>
      <c r="L23" s="52"/>
      <c r="N23" s="52"/>
      <c r="P23" s="52"/>
      <c r="R23" s="196" t="s">
        <v>229</v>
      </c>
      <c r="S23" s="197">
        <f>F23+H23+J23+L23+N23+P23</f>
        <v>0</v>
      </c>
      <c r="U23" s="202">
        <f>+D23+S23</f>
        <v>0</v>
      </c>
    </row>
    <row r="24" spans="1:21" ht="14.25">
      <c r="A24" s="77"/>
      <c r="D24" s="55"/>
      <c r="R24" s="196"/>
      <c r="S24" s="85"/>
      <c r="U24" s="85"/>
    </row>
    <row r="25" spans="1:21" ht="14.25">
      <c r="A25" s="77" t="str">
        <f>+'C-1'!A25</f>
        <v>8.</v>
      </c>
      <c r="B25" s="233" t="str">
        <f>+'C-1'!B25</f>
        <v>Other Current Assets (Identify)</v>
      </c>
      <c r="D25" s="265">
        <f>+'C-1'!D25+'C-1'!E25</f>
        <v>0</v>
      </c>
      <c r="F25" s="52"/>
      <c r="H25" s="52"/>
      <c r="J25" s="52"/>
      <c r="L25" s="52"/>
      <c r="N25" s="52"/>
      <c r="P25" s="52"/>
      <c r="R25" s="196" t="s">
        <v>230</v>
      </c>
      <c r="S25" s="197">
        <f>F25+H25+J25+L25+N25+P25</f>
        <v>0</v>
      </c>
      <c r="U25" s="202">
        <f>+D25+S25</f>
        <v>0</v>
      </c>
    </row>
    <row r="26" spans="1:21" ht="14.25">
      <c r="A26" s="77"/>
      <c r="D26" s="55"/>
      <c r="R26" s="196"/>
      <c r="S26" s="85"/>
      <c r="U26" s="85"/>
    </row>
    <row r="27" spans="1:21" ht="14.25">
      <c r="A27" s="77" t="str">
        <f>+'C-1'!A27</f>
        <v>9.</v>
      </c>
      <c r="B27" s="234">
        <f>+'C-1'!B27</f>
        <v>0</v>
      </c>
      <c r="C27" s="84"/>
      <c r="D27" s="265">
        <f>+'C-1'!D27+'C-1'!E27</f>
        <v>0</v>
      </c>
      <c r="F27" s="52"/>
      <c r="H27" s="52"/>
      <c r="J27" s="52"/>
      <c r="L27" s="52"/>
      <c r="N27" s="52"/>
      <c r="P27" s="52"/>
      <c r="R27" s="196" t="s">
        <v>231</v>
      </c>
      <c r="S27" s="197">
        <f>F27+H27+J27+L27+N27+P27</f>
        <v>0</v>
      </c>
      <c r="U27" s="202">
        <f>+D27+S27</f>
        <v>0</v>
      </c>
    </row>
    <row r="28" spans="1:21" ht="14.25">
      <c r="A28" s="77"/>
      <c r="B28" s="84"/>
      <c r="C28" s="84"/>
      <c r="D28" s="85"/>
      <c r="R28" s="196"/>
      <c r="S28" s="85"/>
      <c r="U28" s="85"/>
    </row>
    <row r="29" spans="1:21" ht="15.75" thickBot="1">
      <c r="A29" s="77" t="str">
        <f>+'C-1'!A29</f>
        <v>10.</v>
      </c>
      <c r="B29" s="235" t="str">
        <f>+'C-1'!B29</f>
        <v>TOTAL CURRENT ASSETS</v>
      </c>
      <c r="D29" s="264">
        <f>SUM(D11:D28)</f>
        <v>0</v>
      </c>
      <c r="F29" s="264">
        <f>SUM(F11:F28)</f>
        <v>0</v>
      </c>
      <c r="H29" s="264">
        <f>SUM(H11:H28)</f>
        <v>0</v>
      </c>
      <c r="J29" s="264">
        <f>SUM(J11:J28)</f>
        <v>0</v>
      </c>
      <c r="L29" s="264">
        <f>SUM(L11:L28)</f>
        <v>0</v>
      </c>
      <c r="N29" s="264">
        <f>SUM(N11:N28)</f>
        <v>0</v>
      </c>
      <c r="P29" s="264">
        <f>SUM(P11:P28)</f>
        <v>0</v>
      </c>
      <c r="R29" s="196" t="s">
        <v>233</v>
      </c>
      <c r="S29" s="198">
        <f>F29+H29+J29+L29+N29+P29</f>
        <v>0</v>
      </c>
      <c r="U29" s="204">
        <f>+D29+S29</f>
        <v>0</v>
      </c>
    </row>
    <row r="30" spans="1:21" ht="15" thickTop="1">
      <c r="A30" s="77"/>
      <c r="D30" s="9"/>
      <c r="S30" s="83"/>
      <c r="U30" s="83"/>
    </row>
    <row r="31" spans="1:21" ht="14.25">
      <c r="A31" s="77"/>
      <c r="D31" s="9"/>
      <c r="S31" s="83"/>
      <c r="U31" s="83"/>
    </row>
    <row r="32" spans="1:21" ht="15">
      <c r="A32" s="108" t="str">
        <f>+'C-1'!A32</f>
        <v>OTHER ASSETS</v>
      </c>
      <c r="D32" s="9"/>
      <c r="S32" s="83"/>
      <c r="U32" s="83"/>
    </row>
    <row r="33" spans="4:21" ht="14.25">
      <c r="D33" s="9"/>
      <c r="S33" s="83"/>
      <c r="U33" s="83"/>
    </row>
    <row r="34" spans="1:21" ht="14.25">
      <c r="A34" s="77" t="str">
        <f>+'C-1'!A34</f>
        <v>11.</v>
      </c>
      <c r="B34" s="233" t="str">
        <f>+'C-1'!B34</f>
        <v>Investments</v>
      </c>
      <c r="D34" s="266">
        <f>+'C-1'!D34+'C-1'!E34</f>
        <v>0</v>
      </c>
      <c r="F34" s="52"/>
      <c r="H34" s="52"/>
      <c r="J34" s="52"/>
      <c r="L34" s="52"/>
      <c r="N34" s="52"/>
      <c r="P34" s="52"/>
      <c r="R34" s="196">
        <v>11</v>
      </c>
      <c r="S34" s="197">
        <f>F34+H34+J34+L34+N34+P34</f>
        <v>0</v>
      </c>
      <c r="U34" s="202">
        <f>+D34+S34</f>
        <v>0</v>
      </c>
    </row>
    <row r="35" spans="1:21" ht="14.25">
      <c r="A35" s="77"/>
      <c r="D35" s="53"/>
      <c r="R35" s="196"/>
      <c r="S35" s="53"/>
      <c r="U35" s="53"/>
    </row>
    <row r="36" spans="1:21" ht="14.25">
      <c r="A36" s="77" t="str">
        <f>+'C-1'!A36</f>
        <v>12.</v>
      </c>
      <c r="B36" s="233" t="str">
        <f>+'C-1'!B36</f>
        <v>Deposits on Leases</v>
      </c>
      <c r="D36" s="265">
        <f>+'C-1'!D36+'C-1'!E36</f>
        <v>0</v>
      </c>
      <c r="F36" s="52"/>
      <c r="H36" s="52"/>
      <c r="J36" s="52"/>
      <c r="L36" s="52"/>
      <c r="N36" s="52"/>
      <c r="P36" s="52"/>
      <c r="R36" s="196">
        <v>12</v>
      </c>
      <c r="S36" s="197">
        <f>F36+H36+J36+L36+N36+P36</f>
        <v>0</v>
      </c>
      <c r="U36" s="202">
        <f>+D36+S36</f>
        <v>0</v>
      </c>
    </row>
    <row r="37" spans="1:21" ht="14.25">
      <c r="A37" s="77"/>
      <c r="D37" s="55"/>
      <c r="R37" s="196"/>
      <c r="S37" s="53"/>
      <c r="U37" s="53"/>
    </row>
    <row r="38" spans="1:21" ht="14.25">
      <c r="A38" s="77" t="str">
        <f>+'C-1'!A38</f>
        <v>13.</v>
      </c>
      <c r="B38" s="233" t="str">
        <f>+'C-1'!B38</f>
        <v>Due From Owners/Officers</v>
      </c>
      <c r="D38" s="265">
        <f>+'C-1'!D38+'C-1'!E38</f>
        <v>0</v>
      </c>
      <c r="F38" s="52"/>
      <c r="H38" s="52"/>
      <c r="J38" s="52"/>
      <c r="L38" s="52"/>
      <c r="N38" s="52"/>
      <c r="P38" s="52"/>
      <c r="R38" s="196">
        <v>13</v>
      </c>
      <c r="S38" s="197">
        <f>F38+H38+J38+L38+N38+P38</f>
        <v>0</v>
      </c>
      <c r="U38" s="202">
        <f>+D38+S38</f>
        <v>0</v>
      </c>
    </row>
    <row r="39" spans="1:21" ht="14.25">
      <c r="A39" s="77"/>
      <c r="D39" s="55"/>
      <c r="R39" s="196"/>
      <c r="S39" s="53"/>
      <c r="U39" s="53"/>
    </row>
    <row r="40" spans="1:21" ht="14.25">
      <c r="A40" s="77" t="str">
        <f>+'C-1'!A40</f>
        <v>14.</v>
      </c>
      <c r="B40" s="233" t="str">
        <f>+'C-1'!B40</f>
        <v>Deferred Charge - Virtual Purchase</v>
      </c>
      <c r="D40" s="265">
        <f>+'C-1'!D40+'C-1'!E40</f>
        <v>0</v>
      </c>
      <c r="F40" s="52"/>
      <c r="H40" s="52"/>
      <c r="J40" s="52"/>
      <c r="L40" s="52"/>
      <c r="N40" s="52"/>
      <c r="P40" s="52"/>
      <c r="R40" s="196">
        <v>14</v>
      </c>
      <c r="S40" s="197">
        <f>F40+H40+J40+L40+N40+P40</f>
        <v>0</v>
      </c>
      <c r="U40" s="202">
        <f>+D40+S40</f>
        <v>0</v>
      </c>
    </row>
    <row r="41" spans="1:21" ht="14.25">
      <c r="A41" s="77"/>
      <c r="D41" s="55"/>
      <c r="R41" s="196"/>
      <c r="S41" s="53"/>
      <c r="U41" s="53"/>
    </row>
    <row r="42" spans="1:21" ht="14.25">
      <c r="A42" s="77" t="str">
        <f>+'C-1'!A42</f>
        <v>15.</v>
      </c>
      <c r="B42" s="234">
        <f>+'C-1'!B42</f>
        <v>0</v>
      </c>
      <c r="C42" s="64"/>
      <c r="D42" s="265">
        <f>+'C-1'!D42+'C-1'!E42</f>
        <v>0</v>
      </c>
      <c r="F42" s="52"/>
      <c r="H42" s="52"/>
      <c r="J42" s="52"/>
      <c r="L42" s="52"/>
      <c r="N42" s="52"/>
      <c r="P42" s="52"/>
      <c r="R42" s="196">
        <v>15</v>
      </c>
      <c r="S42" s="197">
        <f>F42+H42+J42+L42+N42+P42</f>
        <v>0</v>
      </c>
      <c r="U42" s="202">
        <f>+D42+S42</f>
        <v>0</v>
      </c>
    </row>
    <row r="43" spans="1:21" ht="14.25">
      <c r="A43" s="77"/>
      <c r="D43" s="53"/>
      <c r="R43" s="196"/>
      <c r="S43" s="53"/>
      <c r="U43" s="53"/>
    </row>
    <row r="44" spans="1:21" ht="15.75" thickBot="1">
      <c r="A44" s="77" t="str">
        <f>+'C-1'!A44</f>
        <v>16.</v>
      </c>
      <c r="B44" s="235" t="str">
        <f>+'C-1'!B44</f>
        <v>TOTAL OTHER ASSETS</v>
      </c>
      <c r="D44" s="264">
        <f>SUM(D34:D42)</f>
        <v>0</v>
      </c>
      <c r="F44" s="264">
        <f>SUM(F34:F42)</f>
        <v>0</v>
      </c>
      <c r="H44" s="264">
        <f>SUM(H34:H42)</f>
        <v>0</v>
      </c>
      <c r="J44" s="264">
        <f>SUM(J34:J42)</f>
        <v>0</v>
      </c>
      <c r="L44" s="264">
        <f>SUM(L34:L42)</f>
        <v>0</v>
      </c>
      <c r="N44" s="264">
        <f>SUM(N34:N42)</f>
        <v>0</v>
      </c>
      <c r="P44" s="264">
        <f>SUM(P34:P42)</f>
        <v>0</v>
      </c>
      <c r="R44" s="196">
        <v>16</v>
      </c>
      <c r="S44" s="198">
        <f>F44+H44+J44+L44+N44+P44</f>
        <v>0</v>
      </c>
      <c r="U44" s="204">
        <f>+D44+S44</f>
        <v>0</v>
      </c>
    </row>
    <row r="45" spans="1:21" ht="15" thickTop="1">
      <c r="A45" s="77"/>
      <c r="D45" s="29"/>
      <c r="S45" s="83"/>
      <c r="U45" s="83"/>
    </row>
    <row r="46" spans="19:21" ht="14.25">
      <c r="S46" s="83"/>
      <c r="U46" s="83"/>
    </row>
    <row r="47" spans="1:21" ht="15">
      <c r="A47" s="108" t="str">
        <f>+'C-1'!A47</f>
        <v>FIXED ASSETS</v>
      </c>
      <c r="D47" s="29"/>
      <c r="J47" s="75"/>
      <c r="S47" s="83"/>
      <c r="U47" s="83"/>
    </row>
    <row r="48" spans="4:21" ht="14.25">
      <c r="D48" s="29"/>
      <c r="U48" s="83"/>
    </row>
    <row r="49" spans="1:21" ht="14.25">
      <c r="A49" s="77" t="str">
        <f>+'C-1'!A49</f>
        <v>17.</v>
      </c>
      <c r="B49" s="233" t="str">
        <f>+'C-1'!B49</f>
        <v>Land</v>
      </c>
      <c r="D49" s="266">
        <f>+'C-1'!D49+'C-1'!E49</f>
        <v>0</v>
      </c>
      <c r="F49" s="52"/>
      <c r="H49" s="52"/>
      <c r="J49" s="52"/>
      <c r="L49" s="52"/>
      <c r="N49" s="52"/>
      <c r="P49" s="52"/>
      <c r="R49" s="196" t="s">
        <v>265</v>
      </c>
      <c r="S49" s="197">
        <f>F49+H49+J49+L49+N49+P49</f>
        <v>0</v>
      </c>
      <c r="U49" s="202">
        <f>+D49+S49</f>
        <v>0</v>
      </c>
    </row>
    <row r="50" spans="1:21" ht="14.25">
      <c r="A50" s="77"/>
      <c r="D50" s="176"/>
      <c r="R50" s="196"/>
      <c r="S50" s="53"/>
      <c r="U50" s="53"/>
    </row>
    <row r="51" spans="1:21" ht="14.25">
      <c r="A51" s="77" t="str">
        <f>+'C-1'!A51</f>
        <v>18.</v>
      </c>
      <c r="B51" s="233" t="str">
        <f>+'C-1'!B51</f>
        <v>Land Improvements</v>
      </c>
      <c r="D51" s="265">
        <f>+'C-1'!D51+'C-1'!E51</f>
        <v>0</v>
      </c>
      <c r="F51" s="52"/>
      <c r="H51" s="52"/>
      <c r="J51" s="52"/>
      <c r="L51" s="52"/>
      <c r="N51" s="52"/>
      <c r="P51" s="52"/>
      <c r="R51" s="196" t="s">
        <v>267</v>
      </c>
      <c r="S51" s="197">
        <f>F51+H51+J51+L51+N51+P51</f>
        <v>0</v>
      </c>
      <c r="U51" s="202">
        <f>+D51+S51</f>
        <v>0</v>
      </c>
    </row>
    <row r="52" spans="1:21" ht="14.25">
      <c r="A52" s="77"/>
      <c r="D52" s="55"/>
      <c r="R52" s="196"/>
      <c r="S52" s="53"/>
      <c r="U52" s="53"/>
    </row>
    <row r="53" spans="1:21" ht="14.25">
      <c r="A53" s="77" t="str">
        <f>+'C-1'!A53</f>
        <v>19.</v>
      </c>
      <c r="B53" s="233" t="str">
        <f>+'C-1'!B53</f>
        <v>Buildings</v>
      </c>
      <c r="D53" s="265">
        <f>+'C-1'!D53+'C-1'!E53</f>
        <v>0</v>
      </c>
      <c r="F53" s="52"/>
      <c r="H53" s="52"/>
      <c r="J53" s="52"/>
      <c r="L53" s="52"/>
      <c r="N53" s="52"/>
      <c r="P53" s="52"/>
      <c r="R53" s="196" t="s">
        <v>269</v>
      </c>
      <c r="S53" s="197">
        <f>F53+H53+J53+L53+N53+P53</f>
        <v>0</v>
      </c>
      <c r="U53" s="202">
        <f>+D53+S53</f>
        <v>0</v>
      </c>
    </row>
    <row r="54" spans="1:21" ht="14.25">
      <c r="A54" s="77"/>
      <c r="D54" s="55"/>
      <c r="H54" s="79"/>
      <c r="J54" s="79"/>
      <c r="L54" s="79"/>
      <c r="N54" s="79"/>
      <c r="P54" s="79"/>
      <c r="Q54" s="79"/>
      <c r="R54" s="196"/>
      <c r="S54" s="53"/>
      <c r="U54" s="53"/>
    </row>
    <row r="55" spans="1:21" ht="14.25">
      <c r="A55" s="77" t="str">
        <f>+'C-1'!A55</f>
        <v>20.</v>
      </c>
      <c r="B55" s="233" t="str">
        <f>+'C-1'!B55</f>
        <v>Building Equipment</v>
      </c>
      <c r="D55" s="265">
        <f>+'C-1'!D55+'C-1'!E55</f>
        <v>0</v>
      </c>
      <c r="F55" s="52"/>
      <c r="H55" s="52"/>
      <c r="J55" s="52"/>
      <c r="L55" s="52"/>
      <c r="N55" s="52"/>
      <c r="P55" s="52"/>
      <c r="R55" s="196" t="s">
        <v>271</v>
      </c>
      <c r="S55" s="197">
        <f>F55+H55+J55+L55+N55+P55</f>
        <v>0</v>
      </c>
      <c r="U55" s="202">
        <f>+D55+S55</f>
        <v>0</v>
      </c>
    </row>
    <row r="56" spans="1:21" ht="14.25">
      <c r="A56" s="77"/>
      <c r="D56" s="55"/>
      <c r="R56" s="196"/>
      <c r="S56" s="53"/>
      <c r="U56" s="53"/>
    </row>
    <row r="57" spans="1:21" ht="14.25">
      <c r="A57" s="77" t="str">
        <f>+'C-1'!A67</f>
        <v>21.</v>
      </c>
      <c r="B57" s="233" t="str">
        <f>+'C-1'!B67</f>
        <v>Leasehold Improvements</v>
      </c>
      <c r="D57" s="265">
        <f>+'C-1'!D67+'C-1'!E67</f>
        <v>0</v>
      </c>
      <c r="F57" s="52"/>
      <c r="H57" s="52"/>
      <c r="J57" s="52"/>
      <c r="L57" s="52"/>
      <c r="N57" s="52"/>
      <c r="P57" s="52"/>
      <c r="R57" s="196" t="s">
        <v>273</v>
      </c>
      <c r="S57" s="197">
        <f>F57+H57+J57+L57+N57+P57</f>
        <v>0</v>
      </c>
      <c r="U57" s="202">
        <f>+D57+S57</f>
        <v>0</v>
      </c>
    </row>
    <row r="58" spans="1:21" ht="14.25">
      <c r="A58" s="77"/>
      <c r="D58" s="55"/>
      <c r="R58" s="196"/>
      <c r="S58" s="53"/>
      <c r="U58" s="53"/>
    </row>
    <row r="59" spans="1:21" ht="14.25">
      <c r="A59" s="77" t="str">
        <f>+'C-1'!A69</f>
        <v>22.</v>
      </c>
      <c r="B59" s="233" t="str">
        <f>+'C-1'!B69</f>
        <v>Major Movable Equipment</v>
      </c>
      <c r="D59" s="265">
        <f>+'C-1'!D69+'C-1'!E69</f>
        <v>0</v>
      </c>
      <c r="F59" s="52"/>
      <c r="H59" s="52"/>
      <c r="J59" s="52"/>
      <c r="L59" s="52"/>
      <c r="N59" s="52"/>
      <c r="P59" s="52"/>
      <c r="R59" s="196" t="s">
        <v>275</v>
      </c>
      <c r="S59" s="197">
        <f>F59+H59+J59+L59+N59+P59</f>
        <v>0</v>
      </c>
      <c r="U59" s="202">
        <f>+D59+S59</f>
        <v>0</v>
      </c>
    </row>
    <row r="60" spans="1:21" ht="14.25">
      <c r="A60" s="77"/>
      <c r="D60" s="85"/>
      <c r="R60" s="196"/>
      <c r="S60" s="53"/>
      <c r="U60" s="53"/>
    </row>
    <row r="61" spans="1:21" ht="14.25">
      <c r="A61" s="77" t="str">
        <f>+'C-1'!A71</f>
        <v>23.</v>
      </c>
      <c r="B61" s="233" t="str">
        <f>+'C-1'!B71</f>
        <v>Automobiles &amp; Trucks</v>
      </c>
      <c r="D61" s="265">
        <f>+'C-1'!D71+'C-1'!E71</f>
        <v>0</v>
      </c>
      <c r="F61" s="52"/>
      <c r="H61" s="52"/>
      <c r="J61" s="52"/>
      <c r="L61" s="52"/>
      <c r="N61" s="52"/>
      <c r="P61" s="52"/>
      <c r="R61" s="196" t="s">
        <v>277</v>
      </c>
      <c r="S61" s="197">
        <f>F61+H61+J61+L61+N61+P61</f>
        <v>0</v>
      </c>
      <c r="U61" s="202">
        <f>+D61+S61</f>
        <v>0</v>
      </c>
    </row>
    <row r="62" spans="1:21" ht="14.25">
      <c r="A62" s="77"/>
      <c r="D62" s="55"/>
      <c r="R62" s="196"/>
      <c r="S62" s="53"/>
      <c r="U62" s="53"/>
    </row>
    <row r="63" spans="1:21" ht="14.25">
      <c r="A63" s="77" t="str">
        <f>+'C-1'!A73</f>
        <v>24.</v>
      </c>
      <c r="B63" s="233" t="str">
        <f>+'C-1'!B73</f>
        <v>Purchased Leases</v>
      </c>
      <c r="D63" s="265">
        <f>+'C-1'!D73+'C-1'!E73</f>
        <v>0</v>
      </c>
      <c r="F63" s="52"/>
      <c r="H63" s="52"/>
      <c r="J63" s="52"/>
      <c r="L63" s="52"/>
      <c r="N63" s="52"/>
      <c r="P63" s="52"/>
      <c r="R63" s="196" t="s">
        <v>279</v>
      </c>
      <c r="S63" s="197">
        <f>F63+H63+J63+L63+N63+P63</f>
        <v>0</v>
      </c>
      <c r="U63" s="202">
        <f>+D63+S63</f>
        <v>0</v>
      </c>
    </row>
    <row r="64" spans="1:21" ht="14.25">
      <c r="A64" s="77"/>
      <c r="D64" s="85"/>
      <c r="R64" s="196"/>
      <c r="S64" s="53"/>
      <c r="U64" s="53"/>
    </row>
    <row r="65" spans="1:21" ht="14.25">
      <c r="A65" s="77" t="str">
        <f>+'C-1'!A75</f>
        <v>25.</v>
      </c>
      <c r="B65" s="233" t="str">
        <f>+'C-1'!B75</f>
        <v>Less:  Accumulated Depreciation</v>
      </c>
      <c r="D65" s="265">
        <f>+'C-1'!D75+'C-1'!E75</f>
        <v>0</v>
      </c>
      <c r="F65" s="52"/>
      <c r="H65" s="52"/>
      <c r="J65" s="52"/>
      <c r="L65" s="52"/>
      <c r="N65" s="52"/>
      <c r="P65" s="52"/>
      <c r="R65" s="196" t="s">
        <v>281</v>
      </c>
      <c r="S65" s="197">
        <f>F65+H65+J65+L65+N65+P65</f>
        <v>0</v>
      </c>
      <c r="U65" s="202">
        <f>+D65+S65</f>
        <v>0</v>
      </c>
    </row>
    <row r="66" spans="1:21" ht="14.25">
      <c r="A66" s="77"/>
      <c r="D66" s="85"/>
      <c r="R66" s="196"/>
      <c r="S66" s="53"/>
      <c r="U66" s="53"/>
    </row>
    <row r="67" spans="1:21" ht="14.25">
      <c r="A67" s="77" t="str">
        <f>+'C-1'!A77</f>
        <v>26.</v>
      </c>
      <c r="B67" s="233" t="str">
        <f>+'C-1'!B77</f>
        <v>Minor Equipment Non-Depreciable</v>
      </c>
      <c r="D67" s="265">
        <f>+'C-1'!D77+'C-1'!E77</f>
        <v>0</v>
      </c>
      <c r="F67" s="52"/>
      <c r="H67" s="52"/>
      <c r="J67" s="52"/>
      <c r="L67" s="52"/>
      <c r="N67" s="52"/>
      <c r="P67" s="52"/>
      <c r="R67" s="196" t="s">
        <v>283</v>
      </c>
      <c r="S67" s="197">
        <f>F67+H67+J67+L67+N67+P67</f>
        <v>0</v>
      </c>
      <c r="U67" s="202">
        <f>+D67+S67</f>
        <v>0</v>
      </c>
    </row>
    <row r="68" spans="1:21" ht="14.25">
      <c r="A68" s="77"/>
      <c r="D68" s="55"/>
      <c r="R68" s="196"/>
      <c r="S68" s="53"/>
      <c r="U68" s="53"/>
    </row>
    <row r="69" spans="1:21" ht="14.25">
      <c r="A69" s="77" t="str">
        <f>+'C-1'!A79</f>
        <v>27.</v>
      </c>
      <c r="B69" s="233" t="str">
        <f>+'C-1'!B79</f>
        <v>Other Fixed Assets (Identify)</v>
      </c>
      <c r="D69" s="265">
        <f>+'C-1'!D79+'C-1'!E79</f>
        <v>0</v>
      </c>
      <c r="F69" s="52"/>
      <c r="H69" s="52"/>
      <c r="J69" s="52"/>
      <c r="L69" s="52"/>
      <c r="N69" s="52"/>
      <c r="P69" s="52"/>
      <c r="R69" s="196" t="s">
        <v>285</v>
      </c>
      <c r="S69" s="197">
        <f>F69+H69+J69+L69+N69+P69</f>
        <v>0</v>
      </c>
      <c r="U69" s="202">
        <f>+D69+S69</f>
        <v>0</v>
      </c>
    </row>
    <row r="70" spans="1:21" ht="14.25">
      <c r="A70" s="77"/>
      <c r="D70" s="55"/>
      <c r="R70" s="196"/>
      <c r="S70" s="53"/>
      <c r="U70" s="53"/>
    </row>
    <row r="71" spans="1:21" ht="14.25">
      <c r="A71" s="77" t="str">
        <f>+'C-1'!A81</f>
        <v>28.</v>
      </c>
      <c r="B71" s="234">
        <f>+'C-1'!B81</f>
        <v>0</v>
      </c>
      <c r="C71" s="16"/>
      <c r="D71" s="265">
        <f>+'C-1'!D81+'C-1'!E81</f>
        <v>0</v>
      </c>
      <c r="F71" s="52"/>
      <c r="H71" s="52"/>
      <c r="J71" s="52"/>
      <c r="L71" s="52"/>
      <c r="N71" s="52"/>
      <c r="P71" s="52"/>
      <c r="R71" s="196" t="s">
        <v>286</v>
      </c>
      <c r="S71" s="197">
        <f>F71+H71+J71+L71+N71+P71</f>
        <v>0</v>
      </c>
      <c r="U71" s="202">
        <f>+D71+S71</f>
        <v>0</v>
      </c>
    </row>
    <row r="72" spans="1:21" ht="14.25">
      <c r="A72" s="77"/>
      <c r="B72" s="30"/>
      <c r="C72" s="30"/>
      <c r="D72" s="30"/>
      <c r="R72" s="196"/>
      <c r="S72" s="53"/>
      <c r="U72" s="53"/>
    </row>
    <row r="73" spans="1:21" ht="14.25">
      <c r="A73" s="77" t="str">
        <f>+'C-1'!A83</f>
        <v>29.</v>
      </c>
      <c r="B73" s="234">
        <f>+'C-1'!B83</f>
        <v>0</v>
      </c>
      <c r="C73" s="16"/>
      <c r="D73" s="265">
        <f>+'C-1'!D83+'C-1'!E83</f>
        <v>0</v>
      </c>
      <c r="F73" s="52"/>
      <c r="H73" s="52"/>
      <c r="J73" s="52"/>
      <c r="L73" s="52"/>
      <c r="N73" s="52"/>
      <c r="P73" s="52"/>
      <c r="R73" s="196" t="s">
        <v>287</v>
      </c>
      <c r="S73" s="197">
        <f>F73+H73+J73+L73+N73+P73</f>
        <v>0</v>
      </c>
      <c r="U73" s="202">
        <f>+D73+S73</f>
        <v>0</v>
      </c>
    </row>
    <row r="74" spans="1:21" ht="14.25">
      <c r="A74" s="77"/>
      <c r="D74" s="53"/>
      <c r="R74" s="196"/>
      <c r="S74" s="53"/>
      <c r="U74" s="53"/>
    </row>
    <row r="75" spans="1:21" ht="15.75" thickBot="1">
      <c r="A75" s="77" t="str">
        <f>+'C-1'!A85</f>
        <v>30.</v>
      </c>
      <c r="B75" s="235" t="str">
        <f>+'C-1'!B85</f>
        <v>TOTAL FIXED ASSETS</v>
      </c>
      <c r="D75" s="264">
        <f>SUM(D49:D73)</f>
        <v>0</v>
      </c>
      <c r="F75" s="264">
        <f>SUM(F49:F73)</f>
        <v>0</v>
      </c>
      <c r="H75" s="264">
        <f>SUM(H49:H73)</f>
        <v>0</v>
      </c>
      <c r="J75" s="264">
        <f>SUM(J49:J73)</f>
        <v>0</v>
      </c>
      <c r="L75" s="264">
        <f>SUM(L49:L73)</f>
        <v>0</v>
      </c>
      <c r="N75" s="264">
        <f>SUM(N49:N73)</f>
        <v>0</v>
      </c>
      <c r="P75" s="264">
        <f>SUM(P49:P73)</f>
        <v>0</v>
      </c>
      <c r="R75" s="196" t="s">
        <v>288</v>
      </c>
      <c r="S75" s="198">
        <f>F75+H75+J75+L75+N75+P75</f>
        <v>0</v>
      </c>
      <c r="U75" s="204">
        <f>+D75+S75</f>
        <v>0</v>
      </c>
    </row>
    <row r="76" spans="1:21" ht="15" thickTop="1">
      <c r="A76" s="77"/>
      <c r="D76" s="14"/>
      <c r="U76" s="57"/>
    </row>
    <row r="77" spans="1:21" ht="14.25">
      <c r="A77" s="77"/>
      <c r="D77" s="56"/>
      <c r="S77" s="56"/>
      <c r="U77" s="83"/>
    </row>
    <row r="78" spans="1:21" ht="15.75" thickBot="1">
      <c r="A78" s="77" t="str">
        <f>+'C-1'!A88</f>
        <v>31.</v>
      </c>
      <c r="B78" s="235" t="str">
        <f>+'C-1'!B88</f>
        <v>TOTAL ASSETS</v>
      </c>
      <c r="D78" s="264">
        <f>D29+D44+D75</f>
        <v>0</v>
      </c>
      <c r="R78" s="196" t="s">
        <v>290</v>
      </c>
      <c r="S78" s="198">
        <f>S29+S44+S75</f>
        <v>0</v>
      </c>
      <c r="U78" s="203">
        <f>U29+U44+U75</f>
        <v>0</v>
      </c>
    </row>
    <row r="79" spans="1:21" ht="15" thickTop="1">
      <c r="A79" s="77"/>
      <c r="D79" s="29"/>
      <c r="S79" s="56"/>
      <c r="U79" s="83"/>
    </row>
    <row r="80" spans="4:21" ht="14.25">
      <c r="D80" s="29"/>
      <c r="S80" s="83"/>
      <c r="U80" s="83"/>
    </row>
    <row r="81" spans="4:21" ht="14.25">
      <c r="D81" s="29"/>
      <c r="S81" s="83"/>
      <c r="U81" s="83"/>
    </row>
    <row r="82" spans="1:21" ht="15">
      <c r="A82" s="108" t="str">
        <f>+'C-1'!A92</f>
        <v>CURRENT LIABILITIES</v>
      </c>
      <c r="D82" s="29"/>
      <c r="U82" s="83"/>
    </row>
    <row r="83" spans="4:21" ht="14.25">
      <c r="D83" s="29"/>
      <c r="U83" s="83"/>
    </row>
    <row r="84" spans="1:21" ht="14.25">
      <c r="A84" s="77" t="str">
        <f>+'C-1'!A94</f>
        <v>32.</v>
      </c>
      <c r="B84" s="233" t="str">
        <f>+'C-1'!B94</f>
        <v>Accounts Payable</v>
      </c>
      <c r="D84" s="266">
        <f>+'C-1'!D94+'C-1'!E94</f>
        <v>0</v>
      </c>
      <c r="F84" s="52"/>
      <c r="H84" s="52"/>
      <c r="J84" s="52"/>
      <c r="L84" s="52"/>
      <c r="N84" s="52"/>
      <c r="P84" s="52"/>
      <c r="R84" s="196" t="s">
        <v>293</v>
      </c>
      <c r="S84" s="197">
        <f>F84+H84+J84+L84+N84+P84</f>
        <v>0</v>
      </c>
      <c r="U84" s="202">
        <f>+D84+S84</f>
        <v>0</v>
      </c>
    </row>
    <row r="85" spans="1:21" ht="14.25">
      <c r="A85" s="77"/>
      <c r="D85" s="176"/>
      <c r="R85" s="196"/>
      <c r="S85" s="53"/>
      <c r="U85" s="53"/>
    </row>
    <row r="86" spans="1:21" ht="14.25">
      <c r="A86" s="77" t="str">
        <f>+'C-1'!A96</f>
        <v>33.</v>
      </c>
      <c r="B86" s="233" t="str">
        <f>+'C-1'!B96</f>
        <v>Salaries, Wages &amp; Fees Payable</v>
      </c>
      <c r="D86" s="265">
        <f>+'C-1'!D96+'C-1'!E96</f>
        <v>0</v>
      </c>
      <c r="F86" s="52"/>
      <c r="H86" s="52"/>
      <c r="J86" s="52"/>
      <c r="L86" s="52"/>
      <c r="N86" s="52"/>
      <c r="P86" s="52"/>
      <c r="R86" s="196" t="s">
        <v>295</v>
      </c>
      <c r="S86" s="197">
        <f>F86+H86+J86+L86+N86+P86</f>
        <v>0</v>
      </c>
      <c r="U86" s="202">
        <f>+D86+S86</f>
        <v>0</v>
      </c>
    </row>
    <row r="87" spans="1:21" ht="14.25">
      <c r="A87" s="77"/>
      <c r="D87" s="55"/>
      <c r="R87" s="196"/>
      <c r="S87" s="53"/>
      <c r="U87" s="53"/>
    </row>
    <row r="88" spans="1:21" ht="14.25">
      <c r="A88" s="77" t="str">
        <f>+'C-1'!A98</f>
        <v>34.</v>
      </c>
      <c r="B88" s="233" t="str">
        <f>+'C-1'!B98</f>
        <v>Payroll Taxes Payable</v>
      </c>
      <c r="D88" s="265">
        <f>+'C-1'!D98+'C-1'!E98</f>
        <v>0</v>
      </c>
      <c r="F88" s="52"/>
      <c r="H88" s="52"/>
      <c r="J88" s="52"/>
      <c r="L88" s="52"/>
      <c r="N88" s="52"/>
      <c r="P88" s="52"/>
      <c r="R88" s="196" t="s">
        <v>297</v>
      </c>
      <c r="S88" s="197">
        <f>F88+H88+J88+L88+N88+P88</f>
        <v>0</v>
      </c>
      <c r="U88" s="202">
        <f>+D88+S88</f>
        <v>0</v>
      </c>
    </row>
    <row r="89" spans="1:21" ht="14.25">
      <c r="A89" s="77"/>
      <c r="D89" s="55"/>
      <c r="H89" s="79"/>
      <c r="J89" s="79"/>
      <c r="L89" s="79"/>
      <c r="N89" s="79"/>
      <c r="P89" s="79"/>
      <c r="Q89" s="79"/>
      <c r="R89" s="196"/>
      <c r="S89" s="53"/>
      <c r="U89" s="53"/>
    </row>
    <row r="90" spans="1:21" ht="14.25">
      <c r="A90" s="77" t="str">
        <f>+'C-1'!A100</f>
        <v>35.</v>
      </c>
      <c r="B90" s="233" t="str">
        <f>+'C-1'!B100</f>
        <v>Notes &amp; Loans Payable (Short Term)</v>
      </c>
      <c r="D90" s="265">
        <f>+'C-1'!D100+'C-1'!E100</f>
        <v>0</v>
      </c>
      <c r="F90" s="52"/>
      <c r="H90" s="52"/>
      <c r="J90" s="52"/>
      <c r="L90" s="52"/>
      <c r="N90" s="52"/>
      <c r="P90" s="52"/>
      <c r="R90" s="196" t="s">
        <v>299</v>
      </c>
      <c r="S90" s="197">
        <f>F90+H90+J90+L90+N90+P90</f>
        <v>0</v>
      </c>
      <c r="U90" s="202">
        <f>+D90+S90</f>
        <v>0</v>
      </c>
    </row>
    <row r="91" spans="1:21" ht="14.25">
      <c r="A91" s="77"/>
      <c r="D91" s="55"/>
      <c r="R91" s="196"/>
      <c r="S91" s="53"/>
      <c r="U91" s="53"/>
    </row>
    <row r="92" spans="1:21" ht="14.25">
      <c r="A92" s="77" t="str">
        <f>+'C-1'!A102</f>
        <v>36.</v>
      </c>
      <c r="B92" s="233" t="str">
        <f>+'C-1'!B102</f>
        <v>Deferred Income</v>
      </c>
      <c r="D92" s="265">
        <f>+'C-1'!D102+'C-1'!E102</f>
        <v>0</v>
      </c>
      <c r="F92" s="52"/>
      <c r="H92" s="52"/>
      <c r="J92" s="52"/>
      <c r="L92" s="52"/>
      <c r="N92" s="52"/>
      <c r="P92" s="52"/>
      <c r="R92" s="196" t="s">
        <v>301</v>
      </c>
      <c r="S92" s="197">
        <f>F92+H92+J92+L92+N92+P92</f>
        <v>0</v>
      </c>
      <c r="U92" s="202">
        <f>+D92+S92</f>
        <v>0</v>
      </c>
    </row>
    <row r="93" spans="1:21" ht="14.25">
      <c r="A93" s="77"/>
      <c r="D93" s="55"/>
      <c r="R93" s="196"/>
      <c r="S93" s="53"/>
      <c r="U93" s="53"/>
    </row>
    <row r="94" spans="1:21" ht="14.25">
      <c r="A94" s="77" t="str">
        <f>+'C-1'!A104</f>
        <v>37.</v>
      </c>
      <c r="B94" s="233" t="str">
        <f>+'C-1'!B104</f>
        <v>Other Current Liabilities (Identify)</v>
      </c>
      <c r="D94" s="265">
        <f>+'C-1'!D104+'C-1'!E104</f>
        <v>0</v>
      </c>
      <c r="F94" s="52"/>
      <c r="H94" s="52"/>
      <c r="J94" s="52"/>
      <c r="L94" s="52"/>
      <c r="N94" s="52"/>
      <c r="P94" s="52"/>
      <c r="R94" s="196" t="s">
        <v>303</v>
      </c>
      <c r="S94" s="197">
        <f>F94+H94+J94+L94+N94+P94</f>
        <v>0</v>
      </c>
      <c r="U94" s="202">
        <f>+D94+S94</f>
        <v>0</v>
      </c>
    </row>
    <row r="95" spans="1:21" ht="14.25">
      <c r="A95" s="77"/>
      <c r="D95" s="55"/>
      <c r="E95" s="491"/>
      <c r="G95" s="491"/>
      <c r="I95" s="491"/>
      <c r="K95" s="491"/>
      <c r="M95" s="491"/>
      <c r="O95" s="491"/>
      <c r="R95" s="196"/>
      <c r="S95" s="53"/>
      <c r="U95" s="53"/>
    </row>
    <row r="96" spans="1:21" ht="14.25">
      <c r="A96" s="77" t="str">
        <f>+'C-1'!A106</f>
        <v>38.</v>
      </c>
      <c r="B96" s="234">
        <f>+'C-1'!B106</f>
        <v>0</v>
      </c>
      <c r="D96" s="265">
        <f>+'C-1'!D106+'C-1'!E106</f>
        <v>0</v>
      </c>
      <c r="F96" s="52"/>
      <c r="H96" s="52"/>
      <c r="J96" s="52"/>
      <c r="L96" s="52"/>
      <c r="N96" s="52"/>
      <c r="P96" s="52"/>
      <c r="R96" s="196" t="s">
        <v>304</v>
      </c>
      <c r="S96" s="197">
        <f>F96+H96+J96+L96+N96+P96</f>
        <v>0</v>
      </c>
      <c r="U96" s="202">
        <f>+D96+S96</f>
        <v>0</v>
      </c>
    </row>
    <row r="97" spans="1:21" ht="14.25">
      <c r="A97" s="77"/>
      <c r="D97" s="55"/>
      <c r="R97" s="196"/>
      <c r="S97" s="53"/>
      <c r="U97" s="83"/>
    </row>
    <row r="98" spans="1:21" ht="14.25">
      <c r="A98" s="77" t="str">
        <f>+'C-1'!A108</f>
        <v>39.</v>
      </c>
      <c r="B98" s="234">
        <f>+'C-1'!B108</f>
        <v>0</v>
      </c>
      <c r="C98" s="16"/>
      <c r="D98" s="265">
        <f>+'C-1'!D108+'C-1'!E108</f>
        <v>0</v>
      </c>
      <c r="F98" s="52"/>
      <c r="H98" s="52"/>
      <c r="J98" s="52"/>
      <c r="L98" s="52"/>
      <c r="N98" s="52"/>
      <c r="P98" s="52"/>
      <c r="R98" s="196" t="s">
        <v>305</v>
      </c>
      <c r="S98" s="197">
        <f>F98+H98+J98+L98+N98+P98</f>
        <v>0</v>
      </c>
      <c r="U98" s="202">
        <f>+D98+S98</f>
        <v>0</v>
      </c>
    </row>
    <row r="99" spans="1:21" ht="14.25">
      <c r="A99" s="77"/>
      <c r="B99" s="30"/>
      <c r="C99" s="64"/>
      <c r="D99" s="55"/>
      <c r="R99" s="196"/>
      <c r="S99" s="53"/>
      <c r="U99" s="53"/>
    </row>
    <row r="100" spans="1:21" ht="15.75" thickBot="1">
      <c r="A100" s="77" t="str">
        <f>+'C-1'!A110</f>
        <v>40.</v>
      </c>
      <c r="B100" s="235" t="str">
        <f>+'C-1'!B110</f>
        <v>TOTAL CURRENT LIABILITIES</v>
      </c>
      <c r="D100" s="264">
        <f>SUM(D84:D99)</f>
        <v>0</v>
      </c>
      <c r="F100" s="264">
        <f>SUM(F84:F98)</f>
        <v>0</v>
      </c>
      <c r="H100" s="264">
        <f>SUM(H84:H98)</f>
        <v>0</v>
      </c>
      <c r="J100" s="264">
        <f>SUM(J84:J98)</f>
        <v>0</v>
      </c>
      <c r="L100" s="264">
        <f>SUM(L84:L98)</f>
        <v>0</v>
      </c>
      <c r="N100" s="264">
        <f>SUM(N84:N98)</f>
        <v>0</v>
      </c>
      <c r="P100" s="264">
        <f>SUM(P84:P98)</f>
        <v>0</v>
      </c>
      <c r="R100" s="196" t="s">
        <v>306</v>
      </c>
      <c r="S100" s="198">
        <f>F100+H100+J100+L100+N100+P100</f>
        <v>0</v>
      </c>
      <c r="U100" s="204">
        <f>+D100+S100</f>
        <v>0</v>
      </c>
    </row>
    <row r="101" spans="1:6" ht="15" thickTop="1">
      <c r="A101" s="77"/>
      <c r="D101" s="13"/>
      <c r="F101" s="28"/>
    </row>
    <row r="102" spans="1:4" ht="14.25">
      <c r="A102" s="77"/>
      <c r="D102" s="13"/>
    </row>
    <row r="103" spans="1:21" ht="15">
      <c r="A103" s="108" t="str">
        <f>+'C-1'!A124</f>
        <v>LONG-TERM LIABILITIES</v>
      </c>
      <c r="D103" s="13"/>
      <c r="S103" s="56"/>
      <c r="U103" s="83"/>
    </row>
    <row r="104" spans="4:21" ht="14.25">
      <c r="D104" s="13"/>
      <c r="S104" s="56"/>
      <c r="U104" s="83"/>
    </row>
    <row r="105" spans="1:21" ht="14.25">
      <c r="A105" s="77" t="str">
        <f>+'C-1'!A126</f>
        <v>41.</v>
      </c>
      <c r="B105" s="233" t="str">
        <f>+'C-1'!B126</f>
        <v>Mortgage Payable</v>
      </c>
      <c r="D105" s="266">
        <f>+'C-1'!D126+'C-1'!E126</f>
        <v>0</v>
      </c>
      <c r="F105" s="52"/>
      <c r="H105" s="52"/>
      <c r="J105" s="52"/>
      <c r="L105" s="52"/>
      <c r="N105" s="52"/>
      <c r="P105" s="52"/>
      <c r="R105" s="196" t="s">
        <v>137</v>
      </c>
      <c r="S105" s="197">
        <f>F105+H105+J105+L105+N105+P105</f>
        <v>0</v>
      </c>
      <c r="U105" s="202">
        <f>+D105+S105</f>
        <v>0</v>
      </c>
    </row>
    <row r="106" spans="1:21" ht="14.25">
      <c r="A106" s="77"/>
      <c r="D106" s="176"/>
      <c r="R106" s="196"/>
      <c r="S106" s="53"/>
      <c r="U106" s="53"/>
    </row>
    <row r="107" spans="1:21" ht="14.25">
      <c r="A107" s="77" t="str">
        <f>+'C-1'!A128</f>
        <v>42.</v>
      </c>
      <c r="B107" s="233" t="str">
        <f>+'C-1'!B128</f>
        <v>Notes Payable</v>
      </c>
      <c r="D107" s="265">
        <f>+'C-1'!D128+'C-1'!E128</f>
        <v>0</v>
      </c>
      <c r="F107" s="52"/>
      <c r="H107" s="52"/>
      <c r="J107" s="52"/>
      <c r="L107" s="52"/>
      <c r="N107" s="52"/>
      <c r="P107" s="52"/>
      <c r="R107" s="196" t="s">
        <v>139</v>
      </c>
      <c r="S107" s="197">
        <f>F107+H107+J107+L107+N107+P107</f>
        <v>0</v>
      </c>
      <c r="U107" s="202">
        <f>+D107+S107</f>
        <v>0</v>
      </c>
    </row>
    <row r="108" spans="1:21" ht="14.25">
      <c r="A108" s="77"/>
      <c r="D108" s="55"/>
      <c r="R108" s="196"/>
      <c r="S108" s="53"/>
      <c r="U108" s="53"/>
    </row>
    <row r="109" spans="1:21" ht="14.25">
      <c r="A109" s="77" t="str">
        <f>+'C-1'!A130</f>
        <v>43.</v>
      </c>
      <c r="B109" s="233" t="str">
        <f>+'C-1'!B130</f>
        <v>Unsecured Loans</v>
      </c>
      <c r="D109" s="265">
        <f>+'C-1'!D130+'C-1'!E130</f>
        <v>0</v>
      </c>
      <c r="F109" s="52"/>
      <c r="H109" s="52"/>
      <c r="J109" s="52"/>
      <c r="L109" s="52"/>
      <c r="N109" s="52"/>
      <c r="P109" s="52"/>
      <c r="R109" s="196" t="s">
        <v>141</v>
      </c>
      <c r="S109" s="197">
        <f>F109+H109+J109+L109+N109+P109</f>
        <v>0</v>
      </c>
      <c r="U109" s="202">
        <f>+D109+S109</f>
        <v>0</v>
      </c>
    </row>
    <row r="110" spans="1:21" ht="14.25">
      <c r="A110" s="77"/>
      <c r="D110" s="55"/>
      <c r="R110" s="196"/>
      <c r="S110" s="53"/>
      <c r="U110" s="53"/>
    </row>
    <row r="111" spans="1:21" ht="14.25">
      <c r="A111" s="77" t="str">
        <f>+'C-1'!A132</f>
        <v>44.</v>
      </c>
      <c r="B111" s="233" t="str">
        <f>+'C-1'!B132</f>
        <v>Other Long-Term Liabilities (Identify)</v>
      </c>
      <c r="D111" s="265">
        <f>+'C-1'!D132+'C-1'!E132</f>
        <v>0</v>
      </c>
      <c r="F111" s="52"/>
      <c r="H111" s="52"/>
      <c r="J111" s="52"/>
      <c r="L111" s="52"/>
      <c r="N111" s="52"/>
      <c r="P111" s="52"/>
      <c r="R111" s="196" t="s">
        <v>143</v>
      </c>
      <c r="S111" s="197">
        <f>F111+H111+J111+L111+N111+P111</f>
        <v>0</v>
      </c>
      <c r="U111" s="202">
        <f>+D111+S111</f>
        <v>0</v>
      </c>
    </row>
    <row r="112" spans="1:21" ht="14.25">
      <c r="A112" s="77"/>
      <c r="D112" s="55"/>
      <c r="R112" s="196"/>
      <c r="S112" s="53"/>
      <c r="U112" s="53"/>
    </row>
    <row r="113" spans="1:21" ht="14.25">
      <c r="A113" s="77" t="str">
        <f>+'C-1'!A134</f>
        <v>45.</v>
      </c>
      <c r="B113" s="234">
        <f>+'C-1'!B134</f>
        <v>0</v>
      </c>
      <c r="C113" s="64"/>
      <c r="D113" s="265">
        <f>+'C-1'!D134+'C-1'!E134</f>
        <v>0</v>
      </c>
      <c r="F113" s="52"/>
      <c r="H113" s="52"/>
      <c r="J113" s="52"/>
      <c r="L113" s="52"/>
      <c r="N113" s="52"/>
      <c r="P113" s="52"/>
      <c r="R113" s="196" t="s">
        <v>145</v>
      </c>
      <c r="S113" s="197">
        <f>F113+H113+J113+L113+N113+P113</f>
        <v>0</v>
      </c>
      <c r="U113" s="202">
        <f>+D113+S113</f>
        <v>0</v>
      </c>
    </row>
    <row r="114" spans="1:21" ht="14.25">
      <c r="A114" s="77"/>
      <c r="D114" s="83"/>
      <c r="R114" s="196"/>
      <c r="S114" s="53"/>
      <c r="U114" s="53"/>
    </row>
    <row r="115" spans="1:21" ht="14.25">
      <c r="A115" s="77" t="str">
        <f>+'C-1'!A136</f>
        <v>46.</v>
      </c>
      <c r="B115" s="234">
        <f>+'C-1'!B136</f>
        <v>0</v>
      </c>
      <c r="C115" s="64"/>
      <c r="D115" s="265">
        <f>+'C-1'!D136+'C-1'!E136</f>
        <v>0</v>
      </c>
      <c r="F115" s="52"/>
      <c r="H115" s="52"/>
      <c r="J115" s="52"/>
      <c r="L115" s="52"/>
      <c r="N115" s="52"/>
      <c r="P115" s="52"/>
      <c r="R115" s="196" t="s">
        <v>146</v>
      </c>
      <c r="S115" s="197">
        <f>F115+H115+J115+L115+N115+P115</f>
        <v>0</v>
      </c>
      <c r="U115" s="202">
        <f>+D115+S115</f>
        <v>0</v>
      </c>
    </row>
    <row r="116" spans="1:21" ht="14.25">
      <c r="A116" s="77"/>
      <c r="D116" s="83"/>
      <c r="R116" s="196"/>
      <c r="U116" s="83"/>
    </row>
    <row r="117" spans="1:21" ht="15" thickBot="1">
      <c r="A117" s="77" t="str">
        <f>+'C-1'!A138</f>
        <v>47.</v>
      </c>
      <c r="B117" s="233" t="str">
        <f>+'C-1'!B138</f>
        <v>TOTAL LONG-TERM LIABILITIES</v>
      </c>
      <c r="D117" s="264">
        <f>SUM(D105:D115)</f>
        <v>0</v>
      </c>
      <c r="F117" s="264">
        <f>SUM(F105:F115)</f>
        <v>0</v>
      </c>
      <c r="H117" s="264">
        <f>SUM(H105:H115)</f>
        <v>0</v>
      </c>
      <c r="J117" s="264">
        <f>SUM(J105:J115)</f>
        <v>0</v>
      </c>
      <c r="L117" s="264">
        <f>SUM(L105:L115)</f>
        <v>0</v>
      </c>
      <c r="N117" s="264">
        <f>SUM(N105:N115)</f>
        <v>0</v>
      </c>
      <c r="P117" s="264">
        <f>SUM(P105:P115)</f>
        <v>0</v>
      </c>
      <c r="R117" s="196" t="s">
        <v>147</v>
      </c>
      <c r="S117" s="198">
        <f>F117+H117+J117+L117+N117+P117</f>
        <v>0</v>
      </c>
      <c r="U117" s="204">
        <f>+D117+S117</f>
        <v>0</v>
      </c>
    </row>
    <row r="118" spans="1:21" ht="15" thickTop="1">
      <c r="A118" s="77"/>
      <c r="D118" s="83"/>
      <c r="S118" s="83"/>
      <c r="U118" s="83"/>
    </row>
    <row r="119" spans="1:21" ht="14.25">
      <c r="A119" s="77"/>
      <c r="D119" s="83"/>
      <c r="S119" s="83"/>
      <c r="U119" s="83"/>
    </row>
    <row r="120" spans="1:21" ht="15.75" thickBot="1">
      <c r="A120" s="77" t="str">
        <f>+'C-1'!A141</f>
        <v>48.</v>
      </c>
      <c r="B120" s="235" t="str">
        <f>+'C-1'!B141</f>
        <v>TOTAL LIABILITIES</v>
      </c>
      <c r="D120" s="264">
        <f>D100+D117</f>
        <v>0</v>
      </c>
      <c r="F120" s="28"/>
      <c r="R120" s="196" t="s">
        <v>149</v>
      </c>
      <c r="S120" s="198">
        <f>S100+S117</f>
        <v>0</v>
      </c>
      <c r="U120" s="203">
        <f>U100+U117</f>
        <v>0</v>
      </c>
    </row>
    <row r="121" spans="1:6" ht="15" thickTop="1">
      <c r="A121" s="77"/>
      <c r="D121" s="29"/>
      <c r="F121" s="28"/>
    </row>
    <row r="122" spans="1:6" ht="14.25">
      <c r="A122" s="77"/>
      <c r="D122" s="29"/>
      <c r="F122" s="28"/>
    </row>
    <row r="123" spans="1:21" ht="14.25">
      <c r="A123" s="77"/>
      <c r="D123" s="36"/>
      <c r="U123" s="175"/>
    </row>
    <row r="124" spans="1:21" ht="15">
      <c r="A124" s="108" t="str">
        <f>+'C-1'!A145</f>
        <v>CAPITAL</v>
      </c>
      <c r="B124" s="65"/>
      <c r="D124" s="71"/>
      <c r="U124" s="175"/>
    </row>
    <row r="125" spans="4:21" ht="14.25">
      <c r="D125" s="29"/>
      <c r="S125" s="175"/>
      <c r="U125" s="83"/>
    </row>
    <row r="126" spans="1:21" ht="14.25">
      <c r="A126" s="77" t="str">
        <f>+'C-1'!A147</f>
        <v>49.</v>
      </c>
      <c r="B126" s="233" t="str">
        <f>+'C-1'!B147</f>
        <v>Capital</v>
      </c>
      <c r="D126" s="266">
        <f>+'C-1'!D147+'C-1'!E147</f>
        <v>0</v>
      </c>
      <c r="F126" s="52"/>
      <c r="H126" s="52"/>
      <c r="J126" s="52"/>
      <c r="L126" s="52"/>
      <c r="N126" s="52"/>
      <c r="P126" s="52"/>
      <c r="R126" s="196" t="s">
        <v>152</v>
      </c>
      <c r="S126" s="197">
        <f>F126+H126+J126+L126+N126+P126</f>
        <v>0</v>
      </c>
      <c r="U126" s="202">
        <f>+D126+S126</f>
        <v>0</v>
      </c>
    </row>
    <row r="127" spans="1:21" ht="14.25">
      <c r="A127" s="77"/>
      <c r="D127" s="176"/>
      <c r="R127" s="196"/>
      <c r="S127" s="83"/>
      <c r="U127" s="83"/>
    </row>
    <row r="128" spans="1:21" ht="14.25">
      <c r="A128" s="77" t="str">
        <f>+'C-1'!A149</f>
        <v>50.</v>
      </c>
      <c r="B128" s="233" t="str">
        <f>+'C-1'!B149</f>
        <v>Other Capital (Identify)</v>
      </c>
      <c r="D128" s="265">
        <f>+'C-1'!D149+'C-1'!E149</f>
        <v>0</v>
      </c>
      <c r="F128" s="52"/>
      <c r="H128" s="52"/>
      <c r="J128" s="52"/>
      <c r="L128" s="52"/>
      <c r="N128" s="52"/>
      <c r="P128" s="52"/>
      <c r="R128" s="196" t="s">
        <v>154</v>
      </c>
      <c r="S128" s="197">
        <f>F128+H128+J128+L128+N128+P128</f>
        <v>0</v>
      </c>
      <c r="U128" s="202">
        <f>+D128+S128</f>
        <v>0</v>
      </c>
    </row>
    <row r="129" spans="1:21" ht="14.25">
      <c r="A129" s="77"/>
      <c r="D129" s="55"/>
      <c r="E129" s="491"/>
      <c r="G129" s="491"/>
      <c r="I129" s="491"/>
      <c r="K129" s="491"/>
      <c r="M129" s="491"/>
      <c r="O129" s="491"/>
      <c r="R129" s="196"/>
      <c r="S129" s="83"/>
      <c r="U129" s="83"/>
    </row>
    <row r="130" spans="1:21" ht="14.25">
      <c r="A130" s="77" t="str">
        <f>+'C-1'!A151</f>
        <v>51.</v>
      </c>
      <c r="B130" s="234">
        <f>+'C-1'!B151</f>
        <v>0</v>
      </c>
      <c r="C130" s="16"/>
      <c r="D130" s="265">
        <f>+'C-1'!D151+'C-1'!E151</f>
        <v>0</v>
      </c>
      <c r="F130" s="52"/>
      <c r="H130" s="52"/>
      <c r="J130" s="52"/>
      <c r="L130" s="52"/>
      <c r="N130" s="52"/>
      <c r="P130" s="52"/>
      <c r="R130" s="196" t="s">
        <v>155</v>
      </c>
      <c r="S130" s="197">
        <f>F130+H130+J130+L130+N130+P130</f>
        <v>0</v>
      </c>
      <c r="U130" s="202">
        <f>+D130+S130</f>
        <v>0</v>
      </c>
    </row>
    <row r="131" spans="1:21" ht="14.25">
      <c r="A131" s="77"/>
      <c r="B131" s="30"/>
      <c r="C131" s="64"/>
      <c r="D131" s="55"/>
      <c r="R131" s="196"/>
      <c r="S131" s="83"/>
      <c r="U131" s="83"/>
    </row>
    <row r="132" spans="1:21" ht="14.25">
      <c r="A132" s="77" t="str">
        <f>+'C-1'!A153</f>
        <v>52.</v>
      </c>
      <c r="B132" s="234">
        <f>+'C-1'!B153</f>
        <v>0</v>
      </c>
      <c r="C132" s="16"/>
      <c r="D132" s="265">
        <f>+'C-1'!D153+'C-1'!E153</f>
        <v>0</v>
      </c>
      <c r="F132" s="52"/>
      <c r="H132" s="52"/>
      <c r="J132" s="52"/>
      <c r="L132" s="52"/>
      <c r="N132" s="52"/>
      <c r="P132" s="52"/>
      <c r="R132" s="196" t="s">
        <v>156</v>
      </c>
      <c r="S132" s="197">
        <f>F132+H132+J132+L132+N132+P132</f>
        <v>0</v>
      </c>
      <c r="U132" s="202">
        <f>+D132+S132</f>
        <v>0</v>
      </c>
    </row>
    <row r="133" spans="1:21" ht="14.25">
      <c r="A133" s="77"/>
      <c r="D133" s="29"/>
      <c r="S133" s="83"/>
      <c r="U133" s="83"/>
    </row>
    <row r="134" spans="1:21" ht="14.25">
      <c r="A134" s="77"/>
      <c r="D134" s="83"/>
      <c r="S134" s="83"/>
      <c r="U134" s="83"/>
    </row>
    <row r="135" spans="1:21" ht="15.75" thickBot="1">
      <c r="A135" s="77" t="str">
        <f>+'C-1'!A156</f>
        <v>53.</v>
      </c>
      <c r="B135" s="235" t="str">
        <f>+'C-1'!B156</f>
        <v>TOTAL CAPITAL</v>
      </c>
      <c r="D135" s="264">
        <f>SUM(D126:D132)</f>
        <v>0</v>
      </c>
      <c r="F135" s="264">
        <f>SUM(F126:F132)</f>
        <v>0</v>
      </c>
      <c r="H135" s="264">
        <f>SUM(H126:H132)</f>
        <v>0</v>
      </c>
      <c r="J135" s="264">
        <f>SUM(J126:J132)</f>
        <v>0</v>
      </c>
      <c r="L135" s="264">
        <f>SUM(L126:L132)</f>
        <v>0</v>
      </c>
      <c r="N135" s="264">
        <f>SUM(N126:N132)</f>
        <v>0</v>
      </c>
      <c r="P135" s="264">
        <f>SUM(P126:P132)</f>
        <v>0</v>
      </c>
      <c r="R135" s="196" t="s">
        <v>157</v>
      </c>
      <c r="S135" s="198">
        <f>F135+H135+J135+L135+N135+P135</f>
        <v>0</v>
      </c>
      <c r="U135" s="204">
        <f>+D135+S135</f>
        <v>0</v>
      </c>
    </row>
    <row r="136" spans="1:21" ht="15" thickTop="1">
      <c r="A136" s="77"/>
      <c r="D136" s="29"/>
      <c r="F136" s="28"/>
      <c r="P136" s="57"/>
      <c r="R136" s="57"/>
      <c r="S136" s="57"/>
      <c r="U136" s="57"/>
    </row>
    <row r="137" spans="1:18" ht="14.25">
      <c r="A137" s="77"/>
      <c r="D137" s="83"/>
      <c r="R137" s="57"/>
    </row>
    <row r="138" spans="1:21" ht="15.75" thickBot="1">
      <c r="A138" s="77" t="str">
        <f>+'C-1'!A159</f>
        <v>54.</v>
      </c>
      <c r="B138" s="235" t="str">
        <f>+'C-1'!B159</f>
        <v>TOTAL LIABILITIES AND CAPITAL</v>
      </c>
      <c r="D138" s="264">
        <f>D120+D135</f>
        <v>0</v>
      </c>
      <c r="R138" s="196" t="s">
        <v>159</v>
      </c>
      <c r="S138" s="198">
        <f>S120+S135</f>
        <v>0</v>
      </c>
      <c r="U138" s="203">
        <f>U120+U135</f>
        <v>0</v>
      </c>
    </row>
    <row r="139" spans="1:21" ht="15" thickTop="1">
      <c r="A139" s="77"/>
      <c r="D139" s="29"/>
      <c r="P139" s="79"/>
      <c r="Q139" s="79"/>
      <c r="R139" s="79"/>
      <c r="S139" s="83"/>
      <c r="U139" s="29"/>
    </row>
    <row r="140" spans="1:21" ht="15" thickBot="1">
      <c r="A140" s="77" t="str">
        <f>+'C-1'!A161</f>
        <v>55.</v>
      </c>
      <c r="B140" s="233" t="str">
        <f>+'C-1'!B161</f>
        <v>Proof - Variance</v>
      </c>
      <c r="D140" s="264">
        <f>+D138+D78</f>
        <v>0</v>
      </c>
      <c r="R140" s="196" t="s">
        <v>161</v>
      </c>
      <c r="S140" s="198">
        <f>+S138+S78</f>
        <v>0</v>
      </c>
      <c r="U140" s="203">
        <f>+U138+U78</f>
        <v>0</v>
      </c>
    </row>
    <row r="141" spans="19:21" ht="15" thickTop="1">
      <c r="S141" s="83"/>
      <c r="U141" s="83"/>
    </row>
    <row r="142" spans="1:21" ht="14.25">
      <c r="A142" s="77"/>
      <c r="D142" s="29"/>
      <c r="J142" s="200"/>
      <c r="S142" s="174"/>
      <c r="U142" s="174"/>
    </row>
    <row r="148" spans="4:6" ht="14.25">
      <c r="D148" s="15"/>
      <c r="F148" s="19"/>
    </row>
    <row r="149" spans="5:15" ht="14.25">
      <c r="E149" s="491"/>
      <c r="G149" s="491"/>
      <c r="I149" s="491"/>
      <c r="K149" s="491"/>
      <c r="M149" s="491"/>
      <c r="O149" s="491"/>
    </row>
    <row r="150" spans="5:15" ht="14.25">
      <c r="E150" s="489"/>
      <c r="G150" s="489"/>
      <c r="I150" s="489"/>
      <c r="K150" s="489"/>
      <c r="M150" s="489"/>
      <c r="O150" s="489"/>
    </row>
    <row r="151" spans="4:6" ht="14.25">
      <c r="D151" s="15"/>
      <c r="F151" s="19"/>
    </row>
    <row r="152" spans="4:6" ht="14.25">
      <c r="D152" s="15"/>
      <c r="F152" s="19"/>
    </row>
    <row r="153" spans="5:15" ht="14.25">
      <c r="E153" s="489"/>
      <c r="G153" s="489"/>
      <c r="I153" s="489"/>
      <c r="K153" s="489"/>
      <c r="M153" s="489"/>
      <c r="O153" s="489"/>
    </row>
    <row r="154" spans="5:15" ht="14.25">
      <c r="E154" s="489"/>
      <c r="G154" s="489"/>
      <c r="I154" s="489"/>
      <c r="K154" s="489"/>
      <c r="M154" s="489"/>
      <c r="O154" s="489"/>
    </row>
    <row r="158" ht="14.25">
      <c r="D158" s="75"/>
    </row>
    <row r="160" ht="14.25">
      <c r="D160" s="75"/>
    </row>
    <row r="177" spans="4:15" ht="14.25">
      <c r="D177" s="15"/>
      <c r="E177" s="491"/>
      <c r="F177" s="19"/>
      <c r="G177" s="491"/>
      <c r="I177" s="491"/>
      <c r="K177" s="491"/>
      <c r="M177" s="491"/>
      <c r="O177" s="491"/>
    </row>
    <row r="179" spans="5:15" ht="14.25">
      <c r="E179" s="489"/>
      <c r="G179" s="489"/>
      <c r="I179" s="489"/>
      <c r="K179" s="489"/>
      <c r="M179" s="489"/>
      <c r="O179" s="489"/>
    </row>
    <row r="182" spans="4:6" ht="14.25">
      <c r="D182" s="15"/>
      <c r="F182" s="19"/>
    </row>
    <row r="184" spans="5:15" ht="14.25">
      <c r="E184" s="489"/>
      <c r="G184" s="489"/>
      <c r="I184" s="489"/>
      <c r="K184" s="489"/>
      <c r="M184" s="489"/>
      <c r="O184" s="489"/>
    </row>
    <row r="205" spans="5:15" ht="14.25">
      <c r="E205" s="491"/>
      <c r="G205" s="491"/>
      <c r="I205" s="491"/>
      <c r="K205" s="491"/>
      <c r="M205" s="491"/>
      <c r="O205" s="491"/>
    </row>
    <row r="207" spans="5:15" ht="14.25">
      <c r="E207" s="491"/>
      <c r="G207" s="491"/>
      <c r="I207" s="491"/>
      <c r="K207" s="491"/>
      <c r="M207" s="491"/>
      <c r="O207" s="491"/>
    </row>
    <row r="235" spans="5:15" ht="14.25">
      <c r="E235" s="491"/>
      <c r="G235" s="491"/>
      <c r="I235" s="491"/>
      <c r="K235" s="491"/>
      <c r="M235" s="491"/>
      <c r="O235" s="491"/>
    </row>
    <row r="237" spans="5:15" ht="14.25">
      <c r="E237" s="491"/>
      <c r="G237" s="491"/>
      <c r="I237" s="491"/>
      <c r="K237" s="491"/>
      <c r="M237" s="491"/>
      <c r="O237" s="491"/>
    </row>
    <row r="271" spans="5:15" ht="14.25">
      <c r="E271" s="491"/>
      <c r="G271" s="491"/>
      <c r="I271" s="491"/>
      <c r="K271" s="491"/>
      <c r="M271" s="491"/>
      <c r="O271" s="491"/>
    </row>
    <row r="303" spans="5:15" ht="14.25">
      <c r="E303" s="491"/>
      <c r="G303" s="491"/>
      <c r="I303" s="491"/>
      <c r="K303" s="491"/>
      <c r="M303" s="491"/>
      <c r="O303" s="491"/>
    </row>
    <row r="313" spans="5:15" ht="14.25">
      <c r="E313" s="491"/>
      <c r="G313" s="491"/>
      <c r="I313" s="491"/>
      <c r="K313" s="491"/>
      <c r="M313" s="491"/>
      <c r="O313" s="491"/>
    </row>
    <row r="397" spans="1:6" ht="15">
      <c r="A397" s="76"/>
      <c r="B397" s="65"/>
      <c r="C397" s="87"/>
      <c r="D397" s="65"/>
      <c r="F397" s="88"/>
    </row>
    <row r="398" spans="1:6" ht="15">
      <c r="A398" s="76"/>
      <c r="B398" s="65"/>
      <c r="C398" s="87"/>
      <c r="D398" s="65"/>
      <c r="F398" s="88"/>
    </row>
    <row r="399" spans="1:15" ht="15">
      <c r="A399" s="76"/>
      <c r="B399" s="65"/>
      <c r="C399" s="87"/>
      <c r="D399" s="65"/>
      <c r="E399" s="490"/>
      <c r="F399" s="88"/>
      <c r="G399" s="490"/>
      <c r="I399" s="490"/>
      <c r="K399" s="490"/>
      <c r="M399" s="490"/>
      <c r="O399" s="490"/>
    </row>
    <row r="400" spans="1:15" ht="15">
      <c r="A400" s="76"/>
      <c r="B400" s="65"/>
      <c r="C400" s="87"/>
      <c r="D400" s="65"/>
      <c r="E400" s="490"/>
      <c r="F400" s="88"/>
      <c r="G400" s="490"/>
      <c r="I400" s="490"/>
      <c r="K400" s="490"/>
      <c r="M400" s="490"/>
      <c r="O400" s="490"/>
    </row>
    <row r="401" spans="1:15" ht="15">
      <c r="A401" s="76"/>
      <c r="B401" s="65"/>
      <c r="C401" s="87"/>
      <c r="D401" s="65"/>
      <c r="E401" s="490"/>
      <c r="F401" s="88"/>
      <c r="G401" s="490"/>
      <c r="I401" s="490"/>
      <c r="K401" s="490"/>
      <c r="M401" s="490"/>
      <c r="O401" s="490"/>
    </row>
    <row r="402" spans="1:15" ht="15">
      <c r="A402" s="76"/>
      <c r="B402" s="65"/>
      <c r="C402" s="87"/>
      <c r="D402" s="65"/>
      <c r="E402" s="490"/>
      <c r="F402" s="88"/>
      <c r="G402" s="490"/>
      <c r="I402" s="490"/>
      <c r="K402" s="490"/>
      <c r="M402" s="490"/>
      <c r="O402" s="490"/>
    </row>
    <row r="403" spans="1:15" ht="15">
      <c r="A403" s="76"/>
      <c r="B403" s="65"/>
      <c r="C403" s="87"/>
      <c r="D403" s="65"/>
      <c r="E403" s="490"/>
      <c r="F403" s="88"/>
      <c r="G403" s="490"/>
      <c r="I403" s="490"/>
      <c r="K403" s="490"/>
      <c r="M403" s="490"/>
      <c r="O403" s="490"/>
    </row>
    <row r="404" spans="1:15" ht="15">
      <c r="A404" s="76"/>
      <c r="B404" s="65"/>
      <c r="C404" s="87"/>
      <c r="D404" s="65"/>
      <c r="E404" s="490"/>
      <c r="F404" s="88"/>
      <c r="G404" s="490"/>
      <c r="I404" s="490"/>
      <c r="K404" s="490"/>
      <c r="M404" s="490"/>
      <c r="O404" s="490"/>
    </row>
    <row r="405" spans="1:15" ht="15">
      <c r="A405" s="76"/>
      <c r="B405" s="65"/>
      <c r="C405" s="87"/>
      <c r="D405" s="65"/>
      <c r="E405" s="490"/>
      <c r="F405" s="88"/>
      <c r="G405" s="490"/>
      <c r="I405" s="490"/>
      <c r="K405" s="490"/>
      <c r="M405" s="490"/>
      <c r="O405" s="490"/>
    </row>
    <row r="406" spans="1:15" ht="15">
      <c r="A406" s="76"/>
      <c r="B406" s="65"/>
      <c r="C406" s="87"/>
      <c r="D406" s="65"/>
      <c r="E406" s="490"/>
      <c r="F406" s="88"/>
      <c r="G406" s="490"/>
      <c r="I406" s="490"/>
      <c r="K406" s="490"/>
      <c r="M406" s="490"/>
      <c r="O406" s="490"/>
    </row>
    <row r="407" spans="1:15" ht="15">
      <c r="A407" s="76"/>
      <c r="B407" s="65"/>
      <c r="C407" s="87"/>
      <c r="D407" s="65"/>
      <c r="E407" s="490"/>
      <c r="F407" s="88"/>
      <c r="G407" s="490"/>
      <c r="I407" s="490"/>
      <c r="K407" s="490"/>
      <c r="M407" s="490"/>
      <c r="O407" s="490"/>
    </row>
    <row r="408" spans="1:15" ht="15">
      <c r="A408" s="76"/>
      <c r="B408" s="65"/>
      <c r="C408" s="87"/>
      <c r="D408" s="65"/>
      <c r="E408" s="490"/>
      <c r="F408" s="88"/>
      <c r="G408" s="490"/>
      <c r="I408" s="490"/>
      <c r="K408" s="490"/>
      <c r="M408" s="490"/>
      <c r="O408" s="490"/>
    </row>
    <row r="409" spans="1:15" ht="15">
      <c r="A409" s="76"/>
      <c r="B409" s="65"/>
      <c r="C409" s="87"/>
      <c r="D409" s="65"/>
      <c r="E409" s="490"/>
      <c r="F409" s="88"/>
      <c r="G409" s="490"/>
      <c r="I409" s="490"/>
      <c r="K409" s="490"/>
      <c r="M409" s="490"/>
      <c r="O409" s="490"/>
    </row>
    <row r="410" spans="1:15" ht="15">
      <c r="A410" s="76"/>
      <c r="B410" s="65"/>
      <c r="C410" s="87"/>
      <c r="D410" s="65"/>
      <c r="E410" s="490"/>
      <c r="F410" s="88"/>
      <c r="G410" s="490"/>
      <c r="I410" s="490"/>
      <c r="K410" s="490"/>
      <c r="M410" s="490"/>
      <c r="O410" s="490"/>
    </row>
    <row r="411" spans="1:15" ht="15">
      <c r="A411" s="76"/>
      <c r="B411" s="65"/>
      <c r="C411" s="87"/>
      <c r="D411" s="65"/>
      <c r="E411" s="490"/>
      <c r="F411" s="88"/>
      <c r="G411" s="490"/>
      <c r="I411" s="490"/>
      <c r="K411" s="490"/>
      <c r="M411" s="490"/>
      <c r="O411" s="490"/>
    </row>
    <row r="412" spans="1:15" ht="15">
      <c r="A412" s="76"/>
      <c r="B412" s="65"/>
      <c r="C412" s="87"/>
      <c r="D412" s="65"/>
      <c r="E412" s="490"/>
      <c r="F412" s="88"/>
      <c r="G412" s="490"/>
      <c r="I412" s="490"/>
      <c r="K412" s="490"/>
      <c r="M412" s="490"/>
      <c r="O412" s="490"/>
    </row>
    <row r="413" spans="1:15" ht="15">
      <c r="A413" s="76"/>
      <c r="B413" s="65"/>
      <c r="C413" s="87"/>
      <c r="D413" s="65"/>
      <c r="E413" s="490"/>
      <c r="F413" s="88"/>
      <c r="G413" s="490"/>
      <c r="I413" s="490"/>
      <c r="K413" s="490"/>
      <c r="M413" s="490"/>
      <c r="O413" s="490"/>
    </row>
    <row r="414" spans="1:15" ht="15">
      <c r="A414" s="76"/>
      <c r="B414" s="65"/>
      <c r="C414" s="87"/>
      <c r="D414" s="65"/>
      <c r="E414" s="490"/>
      <c r="F414" s="88"/>
      <c r="G414" s="490"/>
      <c r="I414" s="490"/>
      <c r="K414" s="490"/>
      <c r="M414" s="490"/>
      <c r="O414" s="490"/>
    </row>
    <row r="415" spans="1:15" ht="15">
      <c r="A415" s="76"/>
      <c r="B415" s="65"/>
      <c r="C415" s="87"/>
      <c r="D415" s="65"/>
      <c r="E415" s="490"/>
      <c r="F415" s="88"/>
      <c r="G415" s="490"/>
      <c r="I415" s="490"/>
      <c r="K415" s="490"/>
      <c r="M415" s="490"/>
      <c r="O415" s="490"/>
    </row>
    <row r="416" spans="1:15" ht="15">
      <c r="A416" s="76"/>
      <c r="B416" s="65"/>
      <c r="C416" s="87"/>
      <c r="D416" s="65"/>
      <c r="E416" s="490"/>
      <c r="F416" s="88"/>
      <c r="G416" s="490"/>
      <c r="I416" s="490"/>
      <c r="K416" s="490"/>
      <c r="M416" s="490"/>
      <c r="O416" s="490"/>
    </row>
    <row r="417" spans="1:15" ht="15">
      <c r="A417" s="76"/>
      <c r="B417" s="65"/>
      <c r="C417" s="87"/>
      <c r="D417" s="65"/>
      <c r="E417" s="490"/>
      <c r="F417" s="88"/>
      <c r="G417" s="490"/>
      <c r="I417" s="490"/>
      <c r="K417" s="490"/>
      <c r="M417" s="490"/>
      <c r="O417" s="490"/>
    </row>
    <row r="418" spans="1:15" ht="15">
      <c r="A418" s="76"/>
      <c r="B418" s="65"/>
      <c r="C418" s="87"/>
      <c r="D418" s="65"/>
      <c r="E418" s="490"/>
      <c r="F418" s="88"/>
      <c r="G418" s="490"/>
      <c r="I418" s="490"/>
      <c r="K418" s="490"/>
      <c r="M418" s="490"/>
      <c r="O418" s="490"/>
    </row>
    <row r="419" spans="1:15" ht="15">
      <c r="A419" s="76"/>
      <c r="B419" s="65"/>
      <c r="C419" s="87"/>
      <c r="D419" s="65"/>
      <c r="E419" s="490"/>
      <c r="F419" s="88"/>
      <c r="G419" s="490"/>
      <c r="I419" s="490"/>
      <c r="K419" s="490"/>
      <c r="M419" s="490"/>
      <c r="O419" s="490"/>
    </row>
    <row r="420" spans="1:15" ht="15">
      <c r="A420" s="76"/>
      <c r="B420" s="65"/>
      <c r="C420" s="87"/>
      <c r="D420" s="65"/>
      <c r="E420" s="490"/>
      <c r="F420" s="88"/>
      <c r="G420" s="490"/>
      <c r="I420" s="490"/>
      <c r="K420" s="490"/>
      <c r="M420" s="490"/>
      <c r="O420" s="490"/>
    </row>
    <row r="421" spans="1:15" ht="15">
      <c r="A421" s="76"/>
      <c r="B421" s="65"/>
      <c r="C421" s="87"/>
      <c r="D421" s="65"/>
      <c r="E421" s="490"/>
      <c r="F421" s="88"/>
      <c r="G421" s="490"/>
      <c r="I421" s="490"/>
      <c r="K421" s="490"/>
      <c r="M421" s="490"/>
      <c r="O421" s="490"/>
    </row>
    <row r="422" spans="1:15" ht="15">
      <c r="A422" s="76"/>
      <c r="B422" s="65"/>
      <c r="C422" s="87"/>
      <c r="D422" s="65"/>
      <c r="E422" s="490"/>
      <c r="F422" s="88"/>
      <c r="G422" s="490"/>
      <c r="I422" s="490"/>
      <c r="K422" s="490"/>
      <c r="M422" s="490"/>
      <c r="O422" s="490"/>
    </row>
    <row r="423" spans="1:15" ht="15">
      <c r="A423" s="76"/>
      <c r="B423" s="65"/>
      <c r="C423" s="87"/>
      <c r="D423" s="65"/>
      <c r="E423" s="490"/>
      <c r="F423" s="88"/>
      <c r="G423" s="490"/>
      <c r="I423" s="490"/>
      <c r="K423" s="490"/>
      <c r="M423" s="490"/>
      <c r="O423" s="490"/>
    </row>
    <row r="424" spans="1:15" ht="15">
      <c r="A424" s="76"/>
      <c r="B424" s="65"/>
      <c r="C424" s="87"/>
      <c r="D424" s="65"/>
      <c r="E424" s="490"/>
      <c r="F424" s="88"/>
      <c r="G424" s="490"/>
      <c r="I424" s="490"/>
      <c r="K424" s="490"/>
      <c r="M424" s="490"/>
      <c r="O424" s="490"/>
    </row>
    <row r="425" spans="1:15" ht="15">
      <c r="A425" s="76"/>
      <c r="B425" s="65"/>
      <c r="C425" s="87"/>
      <c r="D425" s="65"/>
      <c r="E425" s="490"/>
      <c r="F425" s="88"/>
      <c r="G425" s="490"/>
      <c r="I425" s="490"/>
      <c r="K425" s="490"/>
      <c r="M425" s="490"/>
      <c r="O425" s="490"/>
    </row>
    <row r="426" spans="1:15" ht="15">
      <c r="A426" s="76"/>
      <c r="B426" s="65"/>
      <c r="C426" s="87"/>
      <c r="D426" s="65"/>
      <c r="E426" s="490"/>
      <c r="F426" s="88"/>
      <c r="G426" s="490"/>
      <c r="I426" s="490"/>
      <c r="K426" s="490"/>
      <c r="M426" s="490"/>
      <c r="O426" s="490"/>
    </row>
    <row r="427" spans="1:15" ht="15">
      <c r="A427" s="76"/>
      <c r="B427" s="65"/>
      <c r="C427" s="87"/>
      <c r="D427" s="65"/>
      <c r="E427" s="490"/>
      <c r="F427" s="88"/>
      <c r="G427" s="490"/>
      <c r="I427" s="490"/>
      <c r="K427" s="490"/>
      <c r="M427" s="490"/>
      <c r="O427" s="490"/>
    </row>
    <row r="428" spans="1:15" ht="15">
      <c r="A428" s="76"/>
      <c r="B428" s="65"/>
      <c r="C428" s="87"/>
      <c r="D428" s="65"/>
      <c r="E428" s="490"/>
      <c r="F428" s="88"/>
      <c r="G428" s="490"/>
      <c r="I428" s="490"/>
      <c r="K428" s="490"/>
      <c r="M428" s="490"/>
      <c r="O428" s="490"/>
    </row>
    <row r="429" spans="1:15" ht="15">
      <c r="A429" s="76"/>
      <c r="B429" s="65"/>
      <c r="C429" s="87"/>
      <c r="D429" s="65"/>
      <c r="E429" s="490"/>
      <c r="F429" s="88"/>
      <c r="G429" s="490"/>
      <c r="I429" s="490"/>
      <c r="K429" s="490"/>
      <c r="M429" s="490"/>
      <c r="O429" s="490"/>
    </row>
    <row r="430" spans="1:15" ht="15">
      <c r="A430" s="76"/>
      <c r="B430" s="65"/>
      <c r="C430" s="87"/>
      <c r="D430" s="65"/>
      <c r="E430" s="490"/>
      <c r="F430" s="88"/>
      <c r="G430" s="490"/>
      <c r="I430" s="490"/>
      <c r="K430" s="490"/>
      <c r="M430" s="490"/>
      <c r="O430" s="490"/>
    </row>
    <row r="431" spans="1:15" ht="15">
      <c r="A431" s="76"/>
      <c r="B431" s="65"/>
      <c r="C431" s="87"/>
      <c r="D431" s="65"/>
      <c r="E431" s="490"/>
      <c r="F431" s="88"/>
      <c r="G431" s="490"/>
      <c r="I431" s="490"/>
      <c r="K431" s="490"/>
      <c r="M431" s="490"/>
      <c r="O431" s="490"/>
    </row>
    <row r="432" spans="1:15" ht="15">
      <c r="A432" s="76"/>
      <c r="B432" s="65"/>
      <c r="C432" s="87"/>
      <c r="D432" s="65"/>
      <c r="E432" s="490"/>
      <c r="F432" s="88"/>
      <c r="G432" s="490"/>
      <c r="I432" s="490"/>
      <c r="K432" s="490"/>
      <c r="M432" s="490"/>
      <c r="O432" s="490"/>
    </row>
    <row r="433" spans="1:15" ht="15">
      <c r="A433" s="76"/>
      <c r="B433" s="65"/>
      <c r="C433" s="87"/>
      <c r="D433" s="65"/>
      <c r="E433" s="490"/>
      <c r="F433" s="88"/>
      <c r="G433" s="490"/>
      <c r="I433" s="490"/>
      <c r="K433" s="490"/>
      <c r="M433" s="490"/>
      <c r="O433" s="490"/>
    </row>
    <row r="434" spans="1:15" ht="15">
      <c r="A434" s="76"/>
      <c r="B434" s="65"/>
      <c r="C434" s="87"/>
      <c r="D434" s="65"/>
      <c r="E434" s="490"/>
      <c r="F434" s="88"/>
      <c r="G434" s="490"/>
      <c r="I434" s="490"/>
      <c r="K434" s="490"/>
      <c r="M434" s="490"/>
      <c r="O434" s="490"/>
    </row>
    <row r="435" spans="1:15" ht="15">
      <c r="A435" s="76"/>
      <c r="B435" s="65"/>
      <c r="C435" s="87"/>
      <c r="D435" s="65"/>
      <c r="E435" s="490"/>
      <c r="F435" s="88"/>
      <c r="G435" s="490"/>
      <c r="I435" s="490"/>
      <c r="K435" s="490"/>
      <c r="M435" s="490"/>
      <c r="O435" s="490"/>
    </row>
    <row r="436" spans="1:15" ht="15">
      <c r="A436" s="76"/>
      <c r="B436" s="65"/>
      <c r="C436" s="87"/>
      <c r="D436" s="65"/>
      <c r="E436" s="490"/>
      <c r="F436" s="88"/>
      <c r="G436" s="490"/>
      <c r="I436" s="490"/>
      <c r="K436" s="490"/>
      <c r="M436" s="490"/>
      <c r="O436" s="490"/>
    </row>
    <row r="437" spans="1:15" ht="15">
      <c r="A437" s="76"/>
      <c r="B437" s="65"/>
      <c r="C437" s="87"/>
      <c r="D437" s="65"/>
      <c r="E437" s="490"/>
      <c r="F437" s="88"/>
      <c r="G437" s="490"/>
      <c r="I437" s="490"/>
      <c r="K437" s="490"/>
      <c r="M437" s="490"/>
      <c r="O437" s="490"/>
    </row>
    <row r="438" spans="1:15" ht="15">
      <c r="A438" s="76"/>
      <c r="B438" s="65"/>
      <c r="C438" s="87"/>
      <c r="D438" s="65"/>
      <c r="E438" s="490"/>
      <c r="F438" s="88"/>
      <c r="G438" s="490"/>
      <c r="I438" s="490"/>
      <c r="K438" s="490"/>
      <c r="M438" s="490"/>
      <c r="O438" s="490"/>
    </row>
    <row r="439" spans="1:15" ht="15">
      <c r="A439" s="76"/>
      <c r="B439" s="65"/>
      <c r="C439" s="87"/>
      <c r="D439" s="65"/>
      <c r="E439" s="490"/>
      <c r="F439" s="88"/>
      <c r="G439" s="490"/>
      <c r="I439" s="490"/>
      <c r="K439" s="490"/>
      <c r="M439" s="490"/>
      <c r="O439" s="490"/>
    </row>
    <row r="440" spans="1:15" ht="15">
      <c r="A440" s="76"/>
      <c r="B440" s="65"/>
      <c r="C440" s="87"/>
      <c r="D440" s="65"/>
      <c r="E440" s="490"/>
      <c r="F440" s="88"/>
      <c r="G440" s="490"/>
      <c r="I440" s="490"/>
      <c r="K440" s="490"/>
      <c r="M440" s="490"/>
      <c r="O440" s="490"/>
    </row>
    <row r="441" spans="1:15" ht="15">
      <c r="A441" s="76"/>
      <c r="B441" s="65"/>
      <c r="C441" s="87"/>
      <c r="D441" s="65"/>
      <c r="E441" s="490"/>
      <c r="F441" s="88"/>
      <c r="G441" s="490"/>
      <c r="I441" s="490"/>
      <c r="K441" s="490"/>
      <c r="M441" s="490"/>
      <c r="O441" s="490"/>
    </row>
    <row r="442" spans="1:15" ht="15">
      <c r="A442" s="76"/>
      <c r="B442" s="65"/>
      <c r="C442" s="87"/>
      <c r="D442" s="65"/>
      <c r="E442" s="490"/>
      <c r="F442" s="88"/>
      <c r="G442" s="490"/>
      <c r="I442" s="490"/>
      <c r="K442" s="490"/>
      <c r="M442" s="490"/>
      <c r="O442" s="490"/>
    </row>
    <row r="443" spans="1:15" ht="15">
      <c r="A443" s="76"/>
      <c r="B443" s="65"/>
      <c r="C443" s="87"/>
      <c r="D443" s="65"/>
      <c r="E443" s="490"/>
      <c r="F443" s="88"/>
      <c r="G443" s="490"/>
      <c r="I443" s="490"/>
      <c r="K443" s="490"/>
      <c r="M443" s="490"/>
      <c r="O443" s="490"/>
    </row>
    <row r="444" spans="1:15" ht="15">
      <c r="A444" s="76"/>
      <c r="B444" s="65"/>
      <c r="C444" s="87"/>
      <c r="D444" s="65"/>
      <c r="E444" s="490"/>
      <c r="F444" s="88"/>
      <c r="G444" s="490"/>
      <c r="I444" s="490"/>
      <c r="K444" s="490"/>
      <c r="M444" s="490"/>
      <c r="O444" s="490"/>
    </row>
    <row r="445" spans="1:15" ht="15">
      <c r="A445" s="76"/>
      <c r="B445" s="65"/>
      <c r="C445" s="87"/>
      <c r="D445" s="65"/>
      <c r="E445" s="490"/>
      <c r="F445" s="88"/>
      <c r="G445" s="490"/>
      <c r="I445" s="490"/>
      <c r="K445" s="490"/>
      <c r="M445" s="490"/>
      <c r="O445" s="490"/>
    </row>
    <row r="446" spans="1:15" ht="15">
      <c r="A446" s="76"/>
      <c r="B446" s="65"/>
      <c r="C446" s="87"/>
      <c r="D446" s="65"/>
      <c r="E446" s="490"/>
      <c r="F446" s="88"/>
      <c r="G446" s="490"/>
      <c r="I446" s="490"/>
      <c r="K446" s="490"/>
      <c r="M446" s="490"/>
      <c r="O446" s="490"/>
    </row>
    <row r="447" spans="1:15" ht="15">
      <c r="A447" s="76"/>
      <c r="B447" s="65"/>
      <c r="C447" s="87"/>
      <c r="D447" s="65"/>
      <c r="E447" s="490"/>
      <c r="F447" s="88"/>
      <c r="G447" s="490"/>
      <c r="I447" s="490"/>
      <c r="K447" s="490"/>
      <c r="M447" s="490"/>
      <c r="O447" s="490"/>
    </row>
    <row r="448" spans="1:15" ht="15">
      <c r="A448" s="76"/>
      <c r="B448" s="65"/>
      <c r="C448" s="87"/>
      <c r="D448" s="65"/>
      <c r="E448" s="490"/>
      <c r="F448" s="88"/>
      <c r="G448" s="490"/>
      <c r="I448" s="490"/>
      <c r="K448" s="490"/>
      <c r="M448" s="490"/>
      <c r="O448" s="490"/>
    </row>
    <row r="449" spans="1:15" ht="15">
      <c r="A449" s="76"/>
      <c r="B449" s="65"/>
      <c r="C449" s="87"/>
      <c r="D449" s="65"/>
      <c r="E449" s="490"/>
      <c r="F449" s="88"/>
      <c r="G449" s="490"/>
      <c r="I449" s="490"/>
      <c r="K449" s="490"/>
      <c r="M449" s="490"/>
      <c r="O449" s="490"/>
    </row>
    <row r="450" spans="1:15" ht="15">
      <c r="A450" s="76"/>
      <c r="B450" s="65"/>
      <c r="C450" s="87"/>
      <c r="D450" s="65"/>
      <c r="E450" s="490"/>
      <c r="F450" s="88"/>
      <c r="G450" s="490"/>
      <c r="I450" s="490"/>
      <c r="K450" s="490"/>
      <c r="M450" s="490"/>
      <c r="O450" s="490"/>
    </row>
    <row r="451" spans="1:15" ht="15">
      <c r="A451" s="76"/>
      <c r="B451" s="65"/>
      <c r="C451" s="87"/>
      <c r="D451" s="65"/>
      <c r="E451" s="490"/>
      <c r="F451" s="88"/>
      <c r="G451" s="490"/>
      <c r="I451" s="490"/>
      <c r="K451" s="490"/>
      <c r="M451" s="490"/>
      <c r="O451" s="490"/>
    </row>
    <row r="452" spans="1:15" ht="15">
      <c r="A452" s="76"/>
      <c r="B452" s="65"/>
      <c r="C452" s="87"/>
      <c r="D452" s="65"/>
      <c r="E452" s="490"/>
      <c r="F452" s="88"/>
      <c r="G452" s="490"/>
      <c r="I452" s="490"/>
      <c r="K452" s="490"/>
      <c r="M452" s="490"/>
      <c r="O452" s="490"/>
    </row>
    <row r="453" spans="1:15" ht="15">
      <c r="A453" s="76"/>
      <c r="B453" s="65"/>
      <c r="C453" s="87"/>
      <c r="D453" s="65"/>
      <c r="E453" s="490"/>
      <c r="F453" s="88"/>
      <c r="G453" s="490"/>
      <c r="I453" s="490"/>
      <c r="K453" s="490"/>
      <c r="M453" s="490"/>
      <c r="O453" s="490"/>
    </row>
    <row r="454" spans="1:15" ht="15">
      <c r="A454" s="76"/>
      <c r="B454" s="65"/>
      <c r="C454" s="87"/>
      <c r="D454" s="65"/>
      <c r="E454" s="490"/>
      <c r="F454" s="88"/>
      <c r="G454" s="490"/>
      <c r="I454" s="490"/>
      <c r="K454" s="490"/>
      <c r="M454" s="490"/>
      <c r="O454" s="490"/>
    </row>
    <row r="455" spans="1:15" ht="15">
      <c r="A455" s="76"/>
      <c r="B455" s="65"/>
      <c r="C455" s="87"/>
      <c r="D455" s="65"/>
      <c r="E455" s="490"/>
      <c r="F455" s="88"/>
      <c r="G455" s="490"/>
      <c r="I455" s="490"/>
      <c r="K455" s="490"/>
      <c r="M455" s="490"/>
      <c r="O455" s="490"/>
    </row>
    <row r="456" spans="1:15" ht="15">
      <c r="A456" s="76"/>
      <c r="B456" s="65"/>
      <c r="C456" s="87"/>
      <c r="D456" s="65"/>
      <c r="E456" s="490"/>
      <c r="F456" s="88"/>
      <c r="G456" s="490"/>
      <c r="I456" s="490"/>
      <c r="K456" s="490"/>
      <c r="M456" s="490"/>
      <c r="O456" s="490"/>
    </row>
    <row r="457" spans="1:15" ht="15">
      <c r="A457" s="76"/>
      <c r="B457" s="65"/>
      <c r="C457" s="87"/>
      <c r="D457" s="65"/>
      <c r="E457" s="490"/>
      <c r="F457" s="88"/>
      <c r="G457" s="490"/>
      <c r="I457" s="490"/>
      <c r="K457" s="490"/>
      <c r="M457" s="490"/>
      <c r="O457" s="490"/>
    </row>
    <row r="458" spans="1:15" ht="15">
      <c r="A458" s="76"/>
      <c r="B458" s="65"/>
      <c r="C458" s="87"/>
      <c r="D458" s="65"/>
      <c r="E458" s="490"/>
      <c r="F458" s="88"/>
      <c r="G458" s="490"/>
      <c r="I458" s="490"/>
      <c r="K458" s="490"/>
      <c r="M458" s="490"/>
      <c r="O458" s="490"/>
    </row>
    <row r="459" spans="1:15" ht="15">
      <c r="A459" s="76"/>
      <c r="B459" s="65"/>
      <c r="C459" s="87"/>
      <c r="D459" s="65"/>
      <c r="E459" s="490"/>
      <c r="F459" s="88"/>
      <c r="G459" s="490"/>
      <c r="I459" s="490"/>
      <c r="K459" s="490"/>
      <c r="M459" s="490"/>
      <c r="O459" s="490"/>
    </row>
    <row r="460" spans="1:15" ht="15">
      <c r="A460" s="76"/>
      <c r="B460" s="65"/>
      <c r="C460" s="87"/>
      <c r="D460" s="65"/>
      <c r="E460" s="490"/>
      <c r="F460" s="88"/>
      <c r="G460" s="490"/>
      <c r="I460" s="490"/>
      <c r="K460" s="490"/>
      <c r="M460" s="490"/>
      <c r="O460" s="490"/>
    </row>
    <row r="461" spans="1:15" ht="15">
      <c r="A461" s="76"/>
      <c r="B461" s="65"/>
      <c r="C461" s="87"/>
      <c r="D461" s="65"/>
      <c r="E461" s="490"/>
      <c r="F461" s="88"/>
      <c r="G461" s="490"/>
      <c r="I461" s="490"/>
      <c r="K461" s="490"/>
      <c r="M461" s="490"/>
      <c r="O461" s="490"/>
    </row>
    <row r="462" spans="1:15" ht="15">
      <c r="A462" s="76"/>
      <c r="B462" s="65"/>
      <c r="C462" s="87"/>
      <c r="D462" s="65"/>
      <c r="E462" s="490"/>
      <c r="F462" s="88"/>
      <c r="G462" s="490"/>
      <c r="I462" s="490"/>
      <c r="K462" s="490"/>
      <c r="M462" s="490"/>
      <c r="O462" s="490"/>
    </row>
    <row r="463" spans="1:15" ht="15">
      <c r="A463" s="76"/>
      <c r="B463" s="65"/>
      <c r="C463" s="87"/>
      <c r="D463" s="65"/>
      <c r="E463" s="490"/>
      <c r="F463" s="88"/>
      <c r="G463" s="490"/>
      <c r="I463" s="490"/>
      <c r="K463" s="490"/>
      <c r="M463" s="490"/>
      <c r="O463" s="490"/>
    </row>
    <row r="464" spans="1:15" ht="15">
      <c r="A464" s="76"/>
      <c r="B464" s="65"/>
      <c r="C464" s="87"/>
      <c r="D464" s="65"/>
      <c r="E464" s="490"/>
      <c r="F464" s="88"/>
      <c r="G464" s="490"/>
      <c r="I464" s="490"/>
      <c r="K464" s="490"/>
      <c r="M464" s="490"/>
      <c r="O464" s="490"/>
    </row>
    <row r="465" spans="1:15" ht="15">
      <c r="A465" s="76"/>
      <c r="B465" s="65"/>
      <c r="C465" s="87"/>
      <c r="D465" s="65"/>
      <c r="E465" s="490"/>
      <c r="F465" s="88"/>
      <c r="G465" s="490"/>
      <c r="I465" s="490"/>
      <c r="K465" s="490"/>
      <c r="M465" s="490"/>
      <c r="O465" s="490"/>
    </row>
    <row r="466" spans="1:15" ht="15">
      <c r="A466" s="76"/>
      <c r="B466" s="65"/>
      <c r="C466" s="87"/>
      <c r="D466" s="65"/>
      <c r="E466" s="490"/>
      <c r="F466" s="88"/>
      <c r="G466" s="490"/>
      <c r="I466" s="490"/>
      <c r="K466" s="490"/>
      <c r="M466" s="490"/>
      <c r="O466" s="490"/>
    </row>
    <row r="467" spans="1:15" ht="15">
      <c r="A467" s="76"/>
      <c r="B467" s="65"/>
      <c r="C467" s="87"/>
      <c r="D467" s="65"/>
      <c r="E467" s="490"/>
      <c r="F467" s="88"/>
      <c r="G467" s="490"/>
      <c r="I467" s="490"/>
      <c r="K467" s="490"/>
      <c r="M467" s="490"/>
      <c r="O467" s="490"/>
    </row>
    <row r="468" spans="1:15" ht="15">
      <c r="A468" s="76"/>
      <c r="B468" s="65"/>
      <c r="C468" s="87"/>
      <c r="D468" s="65"/>
      <c r="E468" s="490"/>
      <c r="F468" s="88"/>
      <c r="G468" s="490"/>
      <c r="I468" s="490"/>
      <c r="K468" s="490"/>
      <c r="M468" s="490"/>
      <c r="O468" s="490"/>
    </row>
    <row r="469" spans="1:15" ht="15">
      <c r="A469" s="76"/>
      <c r="B469" s="65"/>
      <c r="C469" s="87"/>
      <c r="D469" s="65"/>
      <c r="E469" s="490"/>
      <c r="F469" s="88"/>
      <c r="G469" s="490"/>
      <c r="I469" s="490"/>
      <c r="K469" s="490"/>
      <c r="M469" s="490"/>
      <c r="O469" s="490"/>
    </row>
    <row r="470" spans="1:15" ht="15">
      <c r="A470" s="76"/>
      <c r="B470" s="65"/>
      <c r="C470" s="87"/>
      <c r="D470" s="65"/>
      <c r="E470" s="490"/>
      <c r="F470" s="88"/>
      <c r="G470" s="490"/>
      <c r="I470" s="490"/>
      <c r="K470" s="490"/>
      <c r="M470" s="490"/>
      <c r="O470" s="490"/>
    </row>
    <row r="471" spans="1:15" ht="15">
      <c r="A471" s="76"/>
      <c r="B471" s="65"/>
      <c r="C471" s="87"/>
      <c r="D471" s="65"/>
      <c r="E471" s="490"/>
      <c r="F471" s="88"/>
      <c r="G471" s="490"/>
      <c r="I471" s="490"/>
      <c r="K471" s="490"/>
      <c r="M471" s="490"/>
      <c r="O471" s="490"/>
    </row>
    <row r="472" spans="1:15" ht="15">
      <c r="A472" s="76"/>
      <c r="B472" s="65"/>
      <c r="C472" s="87"/>
      <c r="D472" s="65"/>
      <c r="E472" s="490"/>
      <c r="F472" s="88"/>
      <c r="G472" s="490"/>
      <c r="I472" s="490"/>
      <c r="K472" s="490"/>
      <c r="M472" s="490"/>
      <c r="O472" s="490"/>
    </row>
    <row r="473" spans="1:15" ht="15">
      <c r="A473" s="76"/>
      <c r="B473" s="65"/>
      <c r="C473" s="87"/>
      <c r="D473" s="65"/>
      <c r="E473" s="490"/>
      <c r="F473" s="88"/>
      <c r="G473" s="490"/>
      <c r="I473" s="490"/>
      <c r="K473" s="490"/>
      <c r="M473" s="490"/>
      <c r="O473" s="490"/>
    </row>
    <row r="474" spans="1:15" ht="15">
      <c r="A474" s="76"/>
      <c r="B474" s="65"/>
      <c r="C474" s="87"/>
      <c r="D474" s="65"/>
      <c r="E474" s="490"/>
      <c r="F474" s="88"/>
      <c r="G474" s="490"/>
      <c r="I474" s="490"/>
      <c r="K474" s="490"/>
      <c r="M474" s="490"/>
      <c r="O474" s="490"/>
    </row>
    <row r="475" spans="1:15" ht="15">
      <c r="A475" s="76"/>
      <c r="B475" s="65"/>
      <c r="C475" s="87"/>
      <c r="D475" s="65"/>
      <c r="E475" s="490"/>
      <c r="F475" s="88"/>
      <c r="G475" s="490"/>
      <c r="I475" s="490"/>
      <c r="K475" s="490"/>
      <c r="M475" s="490"/>
      <c r="O475" s="490"/>
    </row>
    <row r="476" spans="1:15" ht="15">
      <c r="A476" s="76"/>
      <c r="B476" s="65"/>
      <c r="C476" s="87"/>
      <c r="D476" s="65"/>
      <c r="E476" s="490"/>
      <c r="F476" s="88"/>
      <c r="G476" s="490"/>
      <c r="I476" s="490"/>
      <c r="K476" s="490"/>
      <c r="M476" s="490"/>
      <c r="O476" s="490"/>
    </row>
    <row r="477" spans="1:15" ht="15">
      <c r="A477" s="76"/>
      <c r="B477" s="65"/>
      <c r="C477" s="87"/>
      <c r="D477" s="65"/>
      <c r="E477" s="490"/>
      <c r="F477" s="88"/>
      <c r="G477" s="490"/>
      <c r="I477" s="490"/>
      <c r="K477" s="490"/>
      <c r="M477" s="490"/>
      <c r="O477" s="490"/>
    </row>
    <row r="478" spans="1:15" ht="15">
      <c r="A478" s="76"/>
      <c r="B478" s="65"/>
      <c r="C478" s="87"/>
      <c r="D478" s="65"/>
      <c r="E478" s="490"/>
      <c r="F478" s="88"/>
      <c r="G478" s="490"/>
      <c r="I478" s="490"/>
      <c r="K478" s="490"/>
      <c r="M478" s="490"/>
      <c r="O478" s="490"/>
    </row>
    <row r="479" spans="1:15" ht="15">
      <c r="A479" s="76"/>
      <c r="B479" s="65"/>
      <c r="C479" s="87"/>
      <c r="D479" s="65"/>
      <c r="E479" s="490"/>
      <c r="F479" s="88"/>
      <c r="G479" s="490"/>
      <c r="I479" s="490"/>
      <c r="K479" s="490"/>
      <c r="M479" s="490"/>
      <c r="O479" s="490"/>
    </row>
    <row r="480" spans="1:15" ht="15">
      <c r="A480" s="76"/>
      <c r="B480" s="65"/>
      <c r="C480" s="87"/>
      <c r="D480" s="65"/>
      <c r="E480" s="490"/>
      <c r="F480" s="88"/>
      <c r="G480" s="490"/>
      <c r="I480" s="490"/>
      <c r="K480" s="490"/>
      <c r="M480" s="490"/>
      <c r="O480" s="490"/>
    </row>
    <row r="481" spans="1:15" ht="15">
      <c r="A481" s="76"/>
      <c r="B481" s="65"/>
      <c r="C481" s="87"/>
      <c r="D481" s="65"/>
      <c r="E481" s="490"/>
      <c r="F481" s="88"/>
      <c r="G481" s="490"/>
      <c r="I481" s="490"/>
      <c r="K481" s="490"/>
      <c r="M481" s="490"/>
      <c r="O481" s="490"/>
    </row>
    <row r="482" spans="1:15" ht="15">
      <c r="A482" s="76"/>
      <c r="B482" s="65"/>
      <c r="C482" s="87"/>
      <c r="D482" s="65"/>
      <c r="E482" s="490"/>
      <c r="F482" s="88"/>
      <c r="G482" s="490"/>
      <c r="I482" s="490"/>
      <c r="K482" s="490"/>
      <c r="M482" s="490"/>
      <c r="O482" s="490"/>
    </row>
    <row r="483" spans="1:15" ht="15">
      <c r="A483" s="76"/>
      <c r="B483" s="65"/>
      <c r="C483" s="87"/>
      <c r="D483" s="65"/>
      <c r="E483" s="490"/>
      <c r="F483" s="88"/>
      <c r="G483" s="490"/>
      <c r="I483" s="490"/>
      <c r="K483" s="490"/>
      <c r="M483" s="490"/>
      <c r="O483" s="490"/>
    </row>
    <row r="484" spans="1:15" ht="15">
      <c r="A484" s="76"/>
      <c r="B484" s="65"/>
      <c r="C484" s="87"/>
      <c r="D484" s="65"/>
      <c r="E484" s="490"/>
      <c r="F484" s="88"/>
      <c r="G484" s="490"/>
      <c r="I484" s="490"/>
      <c r="K484" s="490"/>
      <c r="M484" s="490"/>
      <c r="O484" s="490"/>
    </row>
    <row r="485" spans="1:15" ht="15">
      <c r="A485" s="76"/>
      <c r="B485" s="65"/>
      <c r="C485" s="87"/>
      <c r="D485" s="65"/>
      <c r="E485" s="490"/>
      <c r="F485" s="88"/>
      <c r="G485" s="490"/>
      <c r="I485" s="490"/>
      <c r="K485" s="490"/>
      <c r="M485" s="490"/>
      <c r="O485" s="490"/>
    </row>
    <row r="486" spans="1:15" ht="15">
      <c r="A486" s="76"/>
      <c r="B486" s="65"/>
      <c r="C486" s="87"/>
      <c r="D486" s="65"/>
      <c r="E486" s="490"/>
      <c r="F486" s="88"/>
      <c r="G486" s="490"/>
      <c r="I486" s="490"/>
      <c r="K486" s="490"/>
      <c r="M486" s="490"/>
      <c r="O486" s="490"/>
    </row>
    <row r="487" spans="1:15" ht="15">
      <c r="A487" s="76"/>
      <c r="B487" s="65"/>
      <c r="C487" s="87"/>
      <c r="D487" s="65"/>
      <c r="E487" s="490"/>
      <c r="F487" s="88"/>
      <c r="G487" s="490"/>
      <c r="I487" s="490"/>
      <c r="K487" s="490"/>
      <c r="M487" s="490"/>
      <c r="O487" s="490"/>
    </row>
    <row r="488" spans="1:15" ht="15">
      <c r="A488" s="76"/>
      <c r="B488" s="65"/>
      <c r="C488" s="87"/>
      <c r="D488" s="65"/>
      <c r="E488" s="490"/>
      <c r="F488" s="88"/>
      <c r="G488" s="490"/>
      <c r="I488" s="490"/>
      <c r="K488" s="490"/>
      <c r="M488" s="490"/>
      <c r="O488" s="490"/>
    </row>
    <row r="489" spans="1:15" ht="15">
      <c r="A489" s="76"/>
      <c r="B489" s="65"/>
      <c r="C489" s="87"/>
      <c r="D489" s="65"/>
      <c r="E489" s="490"/>
      <c r="F489" s="88"/>
      <c r="G489" s="490"/>
      <c r="I489" s="490"/>
      <c r="K489" s="490"/>
      <c r="M489" s="490"/>
      <c r="O489" s="490"/>
    </row>
    <row r="490" spans="1:15" ht="15">
      <c r="A490" s="76"/>
      <c r="B490" s="65"/>
      <c r="C490" s="87"/>
      <c r="D490" s="65"/>
      <c r="E490" s="490"/>
      <c r="F490" s="88"/>
      <c r="G490" s="490"/>
      <c r="I490" s="490"/>
      <c r="K490" s="490"/>
      <c r="M490" s="490"/>
      <c r="O490" s="490"/>
    </row>
    <row r="491" spans="1:15" ht="15">
      <c r="A491" s="76"/>
      <c r="B491" s="65"/>
      <c r="C491" s="87"/>
      <c r="D491" s="65"/>
      <c r="E491" s="490"/>
      <c r="F491" s="88"/>
      <c r="G491" s="490"/>
      <c r="I491" s="490"/>
      <c r="K491" s="490"/>
      <c r="M491" s="490"/>
      <c r="O491" s="490"/>
    </row>
    <row r="492" spans="1:15" ht="15">
      <c r="A492" s="76"/>
      <c r="B492" s="65"/>
      <c r="C492" s="87"/>
      <c r="D492" s="65"/>
      <c r="E492" s="490"/>
      <c r="F492" s="88"/>
      <c r="G492" s="490"/>
      <c r="I492" s="490"/>
      <c r="K492" s="490"/>
      <c r="M492" s="490"/>
      <c r="O492" s="490"/>
    </row>
    <row r="493" spans="1:15" ht="15">
      <c r="A493" s="76"/>
      <c r="B493" s="65"/>
      <c r="C493" s="87"/>
      <c r="D493" s="65"/>
      <c r="E493" s="490"/>
      <c r="F493" s="88"/>
      <c r="G493" s="490"/>
      <c r="I493" s="490"/>
      <c r="K493" s="490"/>
      <c r="M493" s="490"/>
      <c r="O493" s="490"/>
    </row>
    <row r="494" spans="1:15" ht="15">
      <c r="A494" s="76"/>
      <c r="B494" s="65"/>
      <c r="C494" s="87"/>
      <c r="D494" s="65"/>
      <c r="E494" s="490"/>
      <c r="F494" s="88"/>
      <c r="G494" s="490"/>
      <c r="I494" s="490"/>
      <c r="K494" s="490"/>
      <c r="M494" s="490"/>
      <c r="O494" s="490"/>
    </row>
    <row r="495" spans="1:15" ht="15">
      <c r="A495" s="76"/>
      <c r="B495" s="65"/>
      <c r="C495" s="87"/>
      <c r="D495" s="65"/>
      <c r="E495" s="490"/>
      <c r="F495" s="88"/>
      <c r="G495" s="490"/>
      <c r="I495" s="490"/>
      <c r="K495" s="490"/>
      <c r="M495" s="490"/>
      <c r="O495" s="490"/>
    </row>
    <row r="496" spans="1:15" ht="15">
      <c r="A496" s="76"/>
      <c r="B496" s="65"/>
      <c r="C496" s="87"/>
      <c r="D496" s="65"/>
      <c r="E496" s="490"/>
      <c r="F496" s="88"/>
      <c r="G496" s="490"/>
      <c r="I496" s="490"/>
      <c r="K496" s="490"/>
      <c r="M496" s="490"/>
      <c r="O496" s="490"/>
    </row>
    <row r="497" spans="1:15" ht="15">
      <c r="A497" s="76"/>
      <c r="B497" s="65"/>
      <c r="C497" s="87"/>
      <c r="D497" s="65"/>
      <c r="E497" s="490"/>
      <c r="F497" s="88"/>
      <c r="G497" s="490"/>
      <c r="I497" s="490"/>
      <c r="K497" s="490"/>
      <c r="M497" s="490"/>
      <c r="O497" s="490"/>
    </row>
    <row r="498" spans="1:15" ht="15">
      <c r="A498" s="76"/>
      <c r="B498" s="65"/>
      <c r="C498" s="87"/>
      <c r="D498" s="65"/>
      <c r="E498" s="490"/>
      <c r="F498" s="88"/>
      <c r="G498" s="490"/>
      <c r="I498" s="490"/>
      <c r="K498" s="490"/>
      <c r="M498" s="490"/>
      <c r="O498" s="490"/>
    </row>
    <row r="499" spans="1:15" ht="15">
      <c r="A499" s="76"/>
      <c r="B499" s="65"/>
      <c r="C499" s="87"/>
      <c r="D499" s="65"/>
      <c r="E499" s="490"/>
      <c r="F499" s="88"/>
      <c r="G499" s="490"/>
      <c r="I499" s="490"/>
      <c r="K499" s="490"/>
      <c r="M499" s="490"/>
      <c r="O499" s="490"/>
    </row>
    <row r="500" spans="1:15" ht="15">
      <c r="A500" s="76"/>
      <c r="B500" s="65"/>
      <c r="C500" s="87"/>
      <c r="D500" s="65"/>
      <c r="E500" s="490"/>
      <c r="F500" s="88"/>
      <c r="G500" s="490"/>
      <c r="I500" s="490"/>
      <c r="K500" s="490"/>
      <c r="M500" s="490"/>
      <c r="O500" s="490"/>
    </row>
    <row r="501" spans="1:15" ht="15">
      <c r="A501" s="76"/>
      <c r="B501" s="65"/>
      <c r="C501" s="87"/>
      <c r="D501" s="65"/>
      <c r="E501" s="490"/>
      <c r="F501" s="88"/>
      <c r="G501" s="490"/>
      <c r="I501" s="490"/>
      <c r="K501" s="490"/>
      <c r="M501" s="490"/>
      <c r="O501" s="490"/>
    </row>
    <row r="502" spans="1:15" ht="15">
      <c r="A502" s="76"/>
      <c r="B502" s="65"/>
      <c r="C502" s="87"/>
      <c r="D502" s="65"/>
      <c r="E502" s="490"/>
      <c r="F502" s="88"/>
      <c r="G502" s="490"/>
      <c r="I502" s="490"/>
      <c r="K502" s="490"/>
      <c r="M502" s="490"/>
      <c r="O502" s="490"/>
    </row>
    <row r="503" spans="1:15" ht="15">
      <c r="A503" s="76"/>
      <c r="B503" s="65"/>
      <c r="C503" s="87"/>
      <c r="D503" s="65"/>
      <c r="E503" s="490"/>
      <c r="F503" s="88"/>
      <c r="G503" s="490"/>
      <c r="I503" s="490"/>
      <c r="K503" s="490"/>
      <c r="M503" s="490"/>
      <c r="O503" s="490"/>
    </row>
    <row r="504" spans="1:15" ht="15">
      <c r="A504" s="76"/>
      <c r="B504" s="65"/>
      <c r="C504" s="87"/>
      <c r="D504" s="65"/>
      <c r="E504" s="490"/>
      <c r="F504" s="88"/>
      <c r="G504" s="490"/>
      <c r="I504" s="490"/>
      <c r="K504" s="490"/>
      <c r="M504" s="490"/>
      <c r="O504" s="490"/>
    </row>
    <row r="505" spans="1:15" ht="15">
      <c r="A505" s="76"/>
      <c r="B505" s="65"/>
      <c r="C505" s="87"/>
      <c r="D505" s="65"/>
      <c r="E505" s="490"/>
      <c r="F505" s="88"/>
      <c r="G505" s="490"/>
      <c r="I505" s="490"/>
      <c r="K505" s="490"/>
      <c r="M505" s="490"/>
      <c r="O505" s="490"/>
    </row>
    <row r="506" spans="1:15" ht="15">
      <c r="A506" s="76"/>
      <c r="B506" s="65"/>
      <c r="C506" s="87"/>
      <c r="D506" s="65"/>
      <c r="E506" s="490"/>
      <c r="F506" s="88"/>
      <c r="G506" s="490"/>
      <c r="I506" s="490"/>
      <c r="K506" s="490"/>
      <c r="M506" s="490"/>
      <c r="O506" s="490"/>
    </row>
    <row r="507" spans="1:15" ht="15">
      <c r="A507" s="76"/>
      <c r="B507" s="65"/>
      <c r="C507" s="87"/>
      <c r="D507" s="65"/>
      <c r="E507" s="490"/>
      <c r="F507" s="88"/>
      <c r="G507" s="490"/>
      <c r="I507" s="490"/>
      <c r="K507" s="490"/>
      <c r="M507" s="490"/>
      <c r="O507" s="490"/>
    </row>
    <row r="508" spans="1:15" ht="15">
      <c r="A508" s="76"/>
      <c r="B508" s="65"/>
      <c r="C508" s="87"/>
      <c r="D508" s="65"/>
      <c r="E508" s="490"/>
      <c r="F508" s="88"/>
      <c r="G508" s="490"/>
      <c r="I508" s="490"/>
      <c r="K508" s="490"/>
      <c r="M508" s="490"/>
      <c r="O508" s="490"/>
    </row>
    <row r="509" spans="1:15" ht="15">
      <c r="A509" s="76"/>
      <c r="B509" s="65"/>
      <c r="C509" s="87"/>
      <c r="D509" s="65"/>
      <c r="E509" s="490"/>
      <c r="F509" s="88"/>
      <c r="G509" s="490"/>
      <c r="I509" s="490"/>
      <c r="K509" s="490"/>
      <c r="M509" s="490"/>
      <c r="O509" s="490"/>
    </row>
    <row r="510" spans="1:15" ht="15">
      <c r="A510" s="76"/>
      <c r="B510" s="65"/>
      <c r="C510" s="87"/>
      <c r="D510" s="65"/>
      <c r="E510" s="490"/>
      <c r="F510" s="88"/>
      <c r="G510" s="490"/>
      <c r="I510" s="490"/>
      <c r="K510" s="490"/>
      <c r="M510" s="490"/>
      <c r="O510" s="490"/>
    </row>
    <row r="511" spans="1:15" ht="15">
      <c r="A511" s="76"/>
      <c r="B511" s="65"/>
      <c r="C511" s="87"/>
      <c r="D511" s="65"/>
      <c r="E511" s="490"/>
      <c r="F511" s="88"/>
      <c r="G511" s="490"/>
      <c r="I511" s="490"/>
      <c r="K511" s="490"/>
      <c r="M511" s="490"/>
      <c r="O511" s="490"/>
    </row>
    <row r="512" spans="1:15" ht="15">
      <c r="A512" s="76"/>
      <c r="B512" s="65"/>
      <c r="C512" s="87"/>
      <c r="D512" s="65"/>
      <c r="E512" s="490"/>
      <c r="F512" s="88"/>
      <c r="G512" s="490"/>
      <c r="I512" s="490"/>
      <c r="K512" s="490"/>
      <c r="M512" s="490"/>
      <c r="O512" s="490"/>
    </row>
    <row r="513" spans="1:15" ht="15">
      <c r="A513" s="76"/>
      <c r="B513" s="65"/>
      <c r="C513" s="87"/>
      <c r="D513" s="65"/>
      <c r="E513" s="490"/>
      <c r="F513" s="88"/>
      <c r="G513" s="490"/>
      <c r="I513" s="490"/>
      <c r="K513" s="490"/>
      <c r="M513" s="490"/>
      <c r="O513" s="490"/>
    </row>
    <row r="514" spans="1:15" ht="15">
      <c r="A514" s="76"/>
      <c r="B514" s="65"/>
      <c r="C514" s="87"/>
      <c r="D514" s="65"/>
      <c r="E514" s="490"/>
      <c r="F514" s="88"/>
      <c r="G514" s="490"/>
      <c r="I514" s="490"/>
      <c r="K514" s="490"/>
      <c r="M514" s="490"/>
      <c r="O514" s="490"/>
    </row>
    <row r="515" spans="1:15" ht="15">
      <c r="A515" s="76"/>
      <c r="B515" s="65"/>
      <c r="C515" s="87"/>
      <c r="D515" s="65"/>
      <c r="E515" s="490"/>
      <c r="F515" s="88"/>
      <c r="G515" s="490"/>
      <c r="I515" s="490"/>
      <c r="K515" s="490"/>
      <c r="M515" s="490"/>
      <c r="O515" s="490"/>
    </row>
    <row r="516" spans="1:15" ht="15">
      <c r="A516" s="76"/>
      <c r="B516" s="65"/>
      <c r="C516" s="87"/>
      <c r="D516" s="65"/>
      <c r="E516" s="490"/>
      <c r="F516" s="88"/>
      <c r="G516" s="490"/>
      <c r="I516" s="490"/>
      <c r="K516" s="490"/>
      <c r="M516" s="490"/>
      <c r="O516" s="490"/>
    </row>
    <row r="517" spans="1:15" ht="15">
      <c r="A517" s="76"/>
      <c r="B517" s="65"/>
      <c r="C517" s="87"/>
      <c r="D517" s="65"/>
      <c r="E517" s="490"/>
      <c r="F517" s="88"/>
      <c r="G517" s="490"/>
      <c r="I517" s="490"/>
      <c r="K517" s="490"/>
      <c r="M517" s="490"/>
      <c r="O517" s="490"/>
    </row>
    <row r="518" spans="1:15" ht="15">
      <c r="A518" s="76"/>
      <c r="B518" s="65"/>
      <c r="C518" s="87"/>
      <c r="D518" s="65"/>
      <c r="E518" s="490"/>
      <c r="F518" s="88"/>
      <c r="G518" s="490"/>
      <c r="I518" s="490"/>
      <c r="K518" s="490"/>
      <c r="M518" s="490"/>
      <c r="O518" s="490"/>
    </row>
    <row r="519" spans="1:15" ht="15">
      <c r="A519" s="76"/>
      <c r="B519" s="65"/>
      <c r="C519" s="87"/>
      <c r="D519" s="65"/>
      <c r="E519" s="490"/>
      <c r="F519" s="88"/>
      <c r="G519" s="490"/>
      <c r="I519" s="490"/>
      <c r="K519" s="490"/>
      <c r="M519" s="490"/>
      <c r="O519" s="490"/>
    </row>
    <row r="520" spans="1:15" ht="15">
      <c r="A520" s="76"/>
      <c r="B520" s="65"/>
      <c r="C520" s="87"/>
      <c r="D520" s="65"/>
      <c r="E520" s="490"/>
      <c r="F520" s="88"/>
      <c r="G520" s="490"/>
      <c r="I520" s="490"/>
      <c r="K520" s="490"/>
      <c r="M520" s="490"/>
      <c r="O520" s="490"/>
    </row>
    <row r="521" spans="1:15" ht="15">
      <c r="A521" s="76"/>
      <c r="B521" s="65"/>
      <c r="C521" s="87"/>
      <c r="D521" s="65"/>
      <c r="E521" s="490"/>
      <c r="F521" s="88"/>
      <c r="G521" s="490"/>
      <c r="I521" s="490"/>
      <c r="K521" s="490"/>
      <c r="M521" s="490"/>
      <c r="O521" s="490"/>
    </row>
    <row r="522" spans="1:15" ht="15">
      <c r="A522" s="76"/>
      <c r="B522" s="65"/>
      <c r="C522" s="87"/>
      <c r="D522" s="65"/>
      <c r="E522" s="490"/>
      <c r="F522" s="88"/>
      <c r="G522" s="490"/>
      <c r="I522" s="490"/>
      <c r="K522" s="490"/>
      <c r="M522" s="490"/>
      <c r="O522" s="490"/>
    </row>
    <row r="523" spans="1:15" ht="15">
      <c r="A523" s="76"/>
      <c r="B523" s="65"/>
      <c r="C523" s="87"/>
      <c r="D523" s="65"/>
      <c r="E523" s="490"/>
      <c r="F523" s="88"/>
      <c r="G523" s="490"/>
      <c r="I523" s="490"/>
      <c r="K523" s="490"/>
      <c r="M523" s="490"/>
      <c r="O523" s="490"/>
    </row>
    <row r="524" spans="1:15" ht="15">
      <c r="A524" s="76"/>
      <c r="B524" s="65"/>
      <c r="C524" s="87"/>
      <c r="D524" s="65"/>
      <c r="E524" s="490"/>
      <c r="F524" s="88"/>
      <c r="G524" s="490"/>
      <c r="I524" s="490"/>
      <c r="K524" s="490"/>
      <c r="M524" s="490"/>
      <c r="O524" s="490"/>
    </row>
    <row r="525" spans="1:15" ht="15">
      <c r="A525" s="76"/>
      <c r="B525" s="65"/>
      <c r="C525" s="87"/>
      <c r="D525" s="65"/>
      <c r="E525" s="490"/>
      <c r="F525" s="88"/>
      <c r="G525" s="490"/>
      <c r="I525" s="490"/>
      <c r="K525" s="490"/>
      <c r="M525" s="490"/>
      <c r="O525" s="490"/>
    </row>
    <row r="526" spans="1:15" ht="15">
      <c r="A526" s="76"/>
      <c r="B526" s="65"/>
      <c r="C526" s="87"/>
      <c r="D526" s="65"/>
      <c r="E526" s="490"/>
      <c r="F526" s="88"/>
      <c r="G526" s="490"/>
      <c r="I526" s="490"/>
      <c r="K526" s="490"/>
      <c r="M526" s="490"/>
      <c r="O526" s="490"/>
    </row>
    <row r="527" spans="1:15" ht="15">
      <c r="A527" s="76"/>
      <c r="B527" s="65"/>
      <c r="C527" s="87"/>
      <c r="D527" s="65"/>
      <c r="E527" s="490"/>
      <c r="F527" s="88"/>
      <c r="G527" s="490"/>
      <c r="I527" s="490"/>
      <c r="K527" s="490"/>
      <c r="M527" s="490"/>
      <c r="O527" s="490"/>
    </row>
    <row r="528" spans="1:15" ht="15">
      <c r="A528" s="76"/>
      <c r="B528" s="65"/>
      <c r="C528" s="87"/>
      <c r="D528" s="65"/>
      <c r="E528" s="490"/>
      <c r="F528" s="88"/>
      <c r="G528" s="490"/>
      <c r="I528" s="490"/>
      <c r="K528" s="490"/>
      <c r="M528" s="490"/>
      <c r="O528" s="490"/>
    </row>
    <row r="529" spans="1:15" ht="15">
      <c r="A529" s="76"/>
      <c r="B529" s="65"/>
      <c r="C529" s="87"/>
      <c r="D529" s="65"/>
      <c r="E529" s="490"/>
      <c r="F529" s="88"/>
      <c r="G529" s="490"/>
      <c r="I529" s="490"/>
      <c r="K529" s="490"/>
      <c r="M529" s="490"/>
      <c r="O529" s="490"/>
    </row>
    <row r="530" spans="1:15" ht="15">
      <c r="A530" s="76"/>
      <c r="B530" s="65"/>
      <c r="C530" s="87"/>
      <c r="D530" s="65"/>
      <c r="E530" s="490"/>
      <c r="F530" s="88"/>
      <c r="G530" s="490"/>
      <c r="I530" s="490"/>
      <c r="K530" s="490"/>
      <c r="M530" s="490"/>
      <c r="O530" s="490"/>
    </row>
    <row r="531" spans="1:15" ht="15">
      <c r="A531" s="76"/>
      <c r="B531" s="65"/>
      <c r="C531" s="87"/>
      <c r="D531" s="65"/>
      <c r="E531" s="490"/>
      <c r="F531" s="88"/>
      <c r="G531" s="490"/>
      <c r="I531" s="490"/>
      <c r="K531" s="490"/>
      <c r="M531" s="490"/>
      <c r="O531" s="490"/>
    </row>
    <row r="532" spans="1:15" ht="15">
      <c r="A532" s="76"/>
      <c r="B532" s="65"/>
      <c r="C532" s="87"/>
      <c r="D532" s="65"/>
      <c r="E532" s="490"/>
      <c r="F532" s="88"/>
      <c r="G532" s="490"/>
      <c r="I532" s="490"/>
      <c r="K532" s="490"/>
      <c r="M532" s="490"/>
      <c r="O532" s="490"/>
    </row>
    <row r="533" spans="1:15" ht="15">
      <c r="A533" s="76"/>
      <c r="B533" s="65"/>
      <c r="C533" s="87"/>
      <c r="D533" s="65"/>
      <c r="E533" s="490"/>
      <c r="F533" s="88"/>
      <c r="G533" s="490"/>
      <c r="I533" s="490"/>
      <c r="K533" s="490"/>
      <c r="M533" s="490"/>
      <c r="O533" s="490"/>
    </row>
    <row r="534" spans="1:15" ht="15">
      <c r="A534" s="76"/>
      <c r="B534" s="65"/>
      <c r="C534" s="87"/>
      <c r="D534" s="65"/>
      <c r="E534" s="490"/>
      <c r="F534" s="88"/>
      <c r="G534" s="490"/>
      <c r="I534" s="490"/>
      <c r="K534" s="490"/>
      <c r="M534" s="490"/>
      <c r="O534" s="490"/>
    </row>
    <row r="535" spans="1:15" ht="15">
      <c r="A535" s="76"/>
      <c r="B535" s="65"/>
      <c r="C535" s="87"/>
      <c r="D535" s="65"/>
      <c r="E535" s="490"/>
      <c r="F535" s="88"/>
      <c r="G535" s="490"/>
      <c r="I535" s="490"/>
      <c r="K535" s="490"/>
      <c r="M535" s="490"/>
      <c r="O535" s="490"/>
    </row>
    <row r="536" spans="1:15" ht="15">
      <c r="A536" s="76"/>
      <c r="B536" s="65"/>
      <c r="C536" s="87"/>
      <c r="D536" s="65"/>
      <c r="E536" s="490"/>
      <c r="F536" s="88"/>
      <c r="G536" s="490"/>
      <c r="I536" s="490"/>
      <c r="K536" s="490"/>
      <c r="M536" s="490"/>
      <c r="O536" s="490"/>
    </row>
    <row r="537" spans="1:15" ht="15">
      <c r="A537" s="76"/>
      <c r="B537" s="65"/>
      <c r="C537" s="87"/>
      <c r="D537" s="65"/>
      <c r="E537" s="490"/>
      <c r="F537" s="88"/>
      <c r="G537" s="490"/>
      <c r="I537" s="490"/>
      <c r="K537" s="490"/>
      <c r="M537" s="490"/>
      <c r="O537" s="490"/>
    </row>
    <row r="538" spans="1:15" ht="15">
      <c r="A538" s="76"/>
      <c r="B538" s="65"/>
      <c r="C538" s="87"/>
      <c r="D538" s="65"/>
      <c r="E538" s="490"/>
      <c r="F538" s="88"/>
      <c r="G538" s="490"/>
      <c r="I538" s="490"/>
      <c r="K538" s="490"/>
      <c r="M538" s="490"/>
      <c r="O538" s="490"/>
    </row>
    <row r="539" spans="1:15" ht="15">
      <c r="A539" s="76"/>
      <c r="B539" s="65"/>
      <c r="C539" s="87"/>
      <c r="D539" s="65"/>
      <c r="E539" s="490"/>
      <c r="F539" s="88"/>
      <c r="G539" s="490"/>
      <c r="I539" s="490"/>
      <c r="K539" s="490"/>
      <c r="M539" s="490"/>
      <c r="O539" s="490"/>
    </row>
    <row r="540" spans="1:15" ht="15">
      <c r="A540" s="76"/>
      <c r="B540" s="65"/>
      <c r="C540" s="87"/>
      <c r="D540" s="65"/>
      <c r="E540" s="490"/>
      <c r="F540" s="88"/>
      <c r="G540" s="490"/>
      <c r="I540" s="490"/>
      <c r="K540" s="490"/>
      <c r="M540" s="490"/>
      <c r="O540" s="490"/>
    </row>
    <row r="541" spans="1:15" ht="15">
      <c r="A541" s="76"/>
      <c r="B541" s="65"/>
      <c r="C541" s="87"/>
      <c r="D541" s="65"/>
      <c r="E541" s="490"/>
      <c r="F541" s="88"/>
      <c r="G541" s="490"/>
      <c r="I541" s="490"/>
      <c r="K541" s="490"/>
      <c r="M541" s="490"/>
      <c r="O541" s="490"/>
    </row>
    <row r="542" spans="1:15" ht="15">
      <c r="A542" s="76"/>
      <c r="B542" s="65"/>
      <c r="C542" s="87"/>
      <c r="D542" s="65"/>
      <c r="E542" s="490"/>
      <c r="F542" s="88"/>
      <c r="G542" s="490"/>
      <c r="I542" s="490"/>
      <c r="K542" s="490"/>
      <c r="M542" s="490"/>
      <c r="O542" s="490"/>
    </row>
    <row r="543" spans="1:15" ht="15">
      <c r="A543" s="76"/>
      <c r="B543" s="65"/>
      <c r="C543" s="87"/>
      <c r="D543" s="65"/>
      <c r="E543" s="490"/>
      <c r="F543" s="88"/>
      <c r="G543" s="490"/>
      <c r="I543" s="490"/>
      <c r="K543" s="490"/>
      <c r="M543" s="490"/>
      <c r="O543" s="490"/>
    </row>
    <row r="544" spans="1:15" ht="15">
      <c r="A544" s="76"/>
      <c r="B544" s="65"/>
      <c r="C544" s="87"/>
      <c r="D544" s="65"/>
      <c r="E544" s="490"/>
      <c r="F544" s="88"/>
      <c r="G544" s="490"/>
      <c r="I544" s="490"/>
      <c r="K544" s="490"/>
      <c r="M544" s="490"/>
      <c r="O544" s="490"/>
    </row>
    <row r="545" spans="1:15" ht="15">
      <c r="A545" s="76"/>
      <c r="B545" s="65"/>
      <c r="C545" s="87"/>
      <c r="D545" s="65"/>
      <c r="E545" s="490"/>
      <c r="F545" s="88"/>
      <c r="G545" s="490"/>
      <c r="I545" s="490"/>
      <c r="K545" s="490"/>
      <c r="M545" s="490"/>
      <c r="O545" s="490"/>
    </row>
    <row r="546" spans="1:15" ht="15">
      <c r="A546" s="76"/>
      <c r="B546" s="65"/>
      <c r="C546" s="87"/>
      <c r="D546" s="65"/>
      <c r="E546" s="490"/>
      <c r="F546" s="88"/>
      <c r="G546" s="490"/>
      <c r="I546" s="490"/>
      <c r="K546" s="490"/>
      <c r="M546" s="490"/>
      <c r="O546" s="490"/>
    </row>
    <row r="547" spans="1:15" ht="15">
      <c r="A547" s="76"/>
      <c r="B547" s="65"/>
      <c r="C547" s="87"/>
      <c r="D547" s="65"/>
      <c r="E547" s="490"/>
      <c r="F547" s="88"/>
      <c r="G547" s="490"/>
      <c r="I547" s="490"/>
      <c r="K547" s="490"/>
      <c r="M547" s="490"/>
      <c r="O547" s="490"/>
    </row>
    <row r="548" spans="1:15" ht="15">
      <c r="A548" s="76"/>
      <c r="B548" s="65"/>
      <c r="C548" s="87"/>
      <c r="D548" s="65"/>
      <c r="E548" s="490"/>
      <c r="F548" s="88"/>
      <c r="G548" s="490"/>
      <c r="I548" s="490"/>
      <c r="K548" s="490"/>
      <c r="M548" s="490"/>
      <c r="O548" s="490"/>
    </row>
    <row r="549" spans="1:15" ht="15">
      <c r="A549" s="76"/>
      <c r="B549" s="65"/>
      <c r="C549" s="87"/>
      <c r="D549" s="65"/>
      <c r="E549" s="490"/>
      <c r="F549" s="88"/>
      <c r="G549" s="490"/>
      <c r="I549" s="490"/>
      <c r="K549" s="490"/>
      <c r="M549" s="490"/>
      <c r="O549" s="490"/>
    </row>
    <row r="550" spans="1:15" ht="15">
      <c r="A550" s="76"/>
      <c r="B550" s="65"/>
      <c r="C550" s="87"/>
      <c r="D550" s="65"/>
      <c r="E550" s="490"/>
      <c r="F550" s="88"/>
      <c r="G550" s="490"/>
      <c r="I550" s="490"/>
      <c r="K550" s="490"/>
      <c r="M550" s="490"/>
      <c r="O550" s="490"/>
    </row>
    <row r="551" spans="1:15" ht="15">
      <c r="A551" s="76"/>
      <c r="B551" s="65"/>
      <c r="C551" s="87"/>
      <c r="D551" s="65"/>
      <c r="E551" s="490"/>
      <c r="F551" s="88"/>
      <c r="G551" s="490"/>
      <c r="I551" s="490"/>
      <c r="K551" s="490"/>
      <c r="M551" s="490"/>
      <c r="O551" s="490"/>
    </row>
    <row r="552" spans="1:15" ht="15">
      <c r="A552" s="76"/>
      <c r="B552" s="65"/>
      <c r="C552" s="87"/>
      <c r="D552" s="65"/>
      <c r="E552" s="490"/>
      <c r="F552" s="88"/>
      <c r="G552" s="490"/>
      <c r="I552" s="490"/>
      <c r="K552" s="490"/>
      <c r="M552" s="490"/>
      <c r="O552" s="490"/>
    </row>
    <row r="553" spans="1:15" ht="15">
      <c r="A553" s="76"/>
      <c r="B553" s="65"/>
      <c r="C553" s="87"/>
      <c r="D553" s="65"/>
      <c r="E553" s="490"/>
      <c r="F553" s="88"/>
      <c r="G553" s="490"/>
      <c r="I553" s="490"/>
      <c r="K553" s="490"/>
      <c r="M553" s="490"/>
      <c r="O553" s="490"/>
    </row>
    <row r="554" spans="1:15" ht="15">
      <c r="A554" s="76"/>
      <c r="B554" s="65"/>
      <c r="C554" s="87"/>
      <c r="D554" s="65"/>
      <c r="E554" s="490"/>
      <c r="F554" s="88"/>
      <c r="G554" s="490"/>
      <c r="I554" s="490"/>
      <c r="K554" s="490"/>
      <c r="M554" s="490"/>
      <c r="O554" s="490"/>
    </row>
    <row r="555" spans="1:15" ht="15">
      <c r="A555" s="76"/>
      <c r="B555" s="65"/>
      <c r="C555" s="87"/>
      <c r="D555" s="65"/>
      <c r="E555" s="490"/>
      <c r="F555" s="88"/>
      <c r="G555" s="490"/>
      <c r="I555" s="490"/>
      <c r="K555" s="490"/>
      <c r="M555" s="490"/>
      <c r="O555" s="490"/>
    </row>
    <row r="556" spans="1:15" ht="15">
      <c r="A556" s="76"/>
      <c r="B556" s="65"/>
      <c r="C556" s="87"/>
      <c r="D556" s="65"/>
      <c r="E556" s="490"/>
      <c r="F556" s="88"/>
      <c r="G556" s="490"/>
      <c r="I556" s="490"/>
      <c r="K556" s="490"/>
      <c r="M556" s="490"/>
      <c r="O556" s="490"/>
    </row>
    <row r="557" spans="1:15" ht="15">
      <c r="A557" s="76"/>
      <c r="B557" s="65"/>
      <c r="C557" s="87"/>
      <c r="D557" s="65"/>
      <c r="E557" s="490"/>
      <c r="F557" s="88"/>
      <c r="G557" s="490"/>
      <c r="I557" s="490"/>
      <c r="K557" s="490"/>
      <c r="M557" s="490"/>
      <c r="O557" s="490"/>
    </row>
    <row r="558" spans="1:15" ht="15">
      <c r="A558" s="76"/>
      <c r="B558" s="65"/>
      <c r="C558" s="87"/>
      <c r="D558" s="65"/>
      <c r="E558" s="490"/>
      <c r="F558" s="88"/>
      <c r="G558" s="490"/>
      <c r="I558" s="490"/>
      <c r="K558" s="490"/>
      <c r="M558" s="490"/>
      <c r="O558" s="490"/>
    </row>
    <row r="559" spans="1:15" ht="15">
      <c r="A559" s="76"/>
      <c r="B559" s="65"/>
      <c r="C559" s="87"/>
      <c r="D559" s="65"/>
      <c r="E559" s="490"/>
      <c r="F559" s="88"/>
      <c r="G559" s="490"/>
      <c r="I559" s="490"/>
      <c r="K559" s="490"/>
      <c r="M559" s="490"/>
      <c r="O559" s="490"/>
    </row>
    <row r="560" spans="1:15" ht="15">
      <c r="A560" s="76"/>
      <c r="B560" s="65"/>
      <c r="C560" s="87"/>
      <c r="D560" s="65"/>
      <c r="E560" s="490"/>
      <c r="F560" s="88"/>
      <c r="G560" s="490"/>
      <c r="I560" s="490"/>
      <c r="K560" s="490"/>
      <c r="M560" s="490"/>
      <c r="O560" s="490"/>
    </row>
    <row r="561" spans="1:15" ht="15">
      <c r="A561" s="76"/>
      <c r="B561" s="65"/>
      <c r="C561" s="87"/>
      <c r="D561" s="65"/>
      <c r="E561" s="490"/>
      <c r="F561" s="88"/>
      <c r="G561" s="490"/>
      <c r="I561" s="490"/>
      <c r="K561" s="490"/>
      <c r="M561" s="490"/>
      <c r="O561" s="490"/>
    </row>
    <row r="562" spans="1:15" ht="15">
      <c r="A562" s="76"/>
      <c r="B562" s="65"/>
      <c r="C562" s="87"/>
      <c r="D562" s="65"/>
      <c r="E562" s="490"/>
      <c r="F562" s="88"/>
      <c r="G562" s="490"/>
      <c r="I562" s="490"/>
      <c r="K562" s="490"/>
      <c r="M562" s="490"/>
      <c r="O562" s="490"/>
    </row>
    <row r="563" spans="1:15" ht="15">
      <c r="A563" s="76"/>
      <c r="B563" s="65"/>
      <c r="C563" s="87"/>
      <c r="D563" s="65"/>
      <c r="E563" s="490"/>
      <c r="F563" s="88"/>
      <c r="G563" s="490"/>
      <c r="I563" s="490"/>
      <c r="K563" s="490"/>
      <c r="M563" s="490"/>
      <c r="O563" s="490"/>
    </row>
    <row r="564" spans="1:15" ht="15">
      <c r="A564" s="76"/>
      <c r="B564" s="65"/>
      <c r="C564" s="87"/>
      <c r="D564" s="65"/>
      <c r="E564" s="490"/>
      <c r="F564" s="88"/>
      <c r="G564" s="490"/>
      <c r="I564" s="490"/>
      <c r="K564" s="490"/>
      <c r="M564" s="490"/>
      <c r="O564" s="490"/>
    </row>
    <row r="565" spans="1:15" ht="15">
      <c r="A565" s="76"/>
      <c r="B565" s="65"/>
      <c r="C565" s="87"/>
      <c r="D565" s="65"/>
      <c r="E565" s="490"/>
      <c r="F565" s="88"/>
      <c r="G565" s="490"/>
      <c r="I565" s="490"/>
      <c r="K565" s="490"/>
      <c r="M565" s="490"/>
      <c r="O565" s="490"/>
    </row>
    <row r="566" spans="1:15" ht="15">
      <c r="A566" s="76"/>
      <c r="B566" s="65"/>
      <c r="C566" s="87"/>
      <c r="D566" s="65"/>
      <c r="E566" s="490"/>
      <c r="F566" s="88"/>
      <c r="G566" s="490"/>
      <c r="I566" s="490"/>
      <c r="K566" s="490"/>
      <c r="M566" s="490"/>
      <c r="O566" s="490"/>
    </row>
    <row r="567" spans="1:15" ht="15">
      <c r="A567" s="76"/>
      <c r="B567" s="65"/>
      <c r="C567" s="87"/>
      <c r="D567" s="65"/>
      <c r="E567" s="490"/>
      <c r="F567" s="88"/>
      <c r="G567" s="490"/>
      <c r="I567" s="490"/>
      <c r="K567" s="490"/>
      <c r="M567" s="490"/>
      <c r="O567" s="490"/>
    </row>
    <row r="568" spans="1:15" ht="15">
      <c r="A568" s="76"/>
      <c r="B568" s="65"/>
      <c r="C568" s="87"/>
      <c r="D568" s="65"/>
      <c r="E568" s="490"/>
      <c r="F568" s="88"/>
      <c r="G568" s="490"/>
      <c r="I568" s="490"/>
      <c r="K568" s="490"/>
      <c r="M568" s="490"/>
      <c r="O568" s="490"/>
    </row>
    <row r="569" spans="1:15" ht="15">
      <c r="A569" s="76"/>
      <c r="B569" s="65"/>
      <c r="C569" s="87"/>
      <c r="D569" s="65"/>
      <c r="E569" s="490"/>
      <c r="F569" s="88"/>
      <c r="G569" s="490"/>
      <c r="I569" s="490"/>
      <c r="K569" s="490"/>
      <c r="M569" s="490"/>
      <c r="O569" s="490"/>
    </row>
    <row r="570" spans="1:15" ht="15">
      <c r="A570" s="76"/>
      <c r="B570" s="65"/>
      <c r="C570" s="87"/>
      <c r="D570" s="65"/>
      <c r="E570" s="490"/>
      <c r="F570" s="88"/>
      <c r="G570" s="490"/>
      <c r="I570" s="490"/>
      <c r="K570" s="490"/>
      <c r="M570" s="490"/>
      <c r="O570" s="490"/>
    </row>
    <row r="571" spans="1:15" ht="15">
      <c r="A571" s="76"/>
      <c r="B571" s="65"/>
      <c r="C571" s="87"/>
      <c r="D571" s="65"/>
      <c r="E571" s="490"/>
      <c r="F571" s="88"/>
      <c r="G571" s="490"/>
      <c r="I571" s="490"/>
      <c r="K571" s="490"/>
      <c r="M571" s="490"/>
      <c r="O571" s="490"/>
    </row>
    <row r="572" spans="1:15" ht="15">
      <c r="A572" s="76"/>
      <c r="B572" s="65"/>
      <c r="C572" s="87"/>
      <c r="D572" s="65"/>
      <c r="E572" s="490"/>
      <c r="F572" s="88"/>
      <c r="G572" s="490"/>
      <c r="I572" s="490"/>
      <c r="K572" s="490"/>
      <c r="M572" s="490"/>
      <c r="O572" s="490"/>
    </row>
    <row r="573" spans="1:15" ht="15">
      <c r="A573" s="76"/>
      <c r="B573" s="65"/>
      <c r="C573" s="87"/>
      <c r="D573" s="65"/>
      <c r="E573" s="490"/>
      <c r="F573" s="88"/>
      <c r="G573" s="490"/>
      <c r="I573" s="490"/>
      <c r="K573" s="490"/>
      <c r="M573" s="490"/>
      <c r="O573" s="490"/>
    </row>
    <row r="574" spans="1:15" ht="15">
      <c r="A574" s="76"/>
      <c r="B574" s="65"/>
      <c r="C574" s="87"/>
      <c r="D574" s="65"/>
      <c r="E574" s="490"/>
      <c r="F574" s="88"/>
      <c r="G574" s="490"/>
      <c r="I574" s="490"/>
      <c r="K574" s="490"/>
      <c r="M574" s="490"/>
      <c r="O574" s="490"/>
    </row>
    <row r="575" spans="1:15" ht="15">
      <c r="A575" s="76"/>
      <c r="B575" s="65"/>
      <c r="C575" s="87"/>
      <c r="D575" s="65"/>
      <c r="E575" s="490"/>
      <c r="F575" s="88"/>
      <c r="G575" s="490"/>
      <c r="I575" s="490"/>
      <c r="K575" s="490"/>
      <c r="M575" s="490"/>
      <c r="O575" s="490"/>
    </row>
    <row r="576" spans="1:15" ht="15">
      <c r="A576" s="76"/>
      <c r="B576" s="65"/>
      <c r="C576" s="87"/>
      <c r="D576" s="65"/>
      <c r="E576" s="490"/>
      <c r="F576" s="88"/>
      <c r="G576" s="490"/>
      <c r="I576" s="490"/>
      <c r="K576" s="490"/>
      <c r="M576" s="490"/>
      <c r="O576" s="490"/>
    </row>
    <row r="577" spans="1:15" ht="15">
      <c r="A577" s="76"/>
      <c r="B577" s="65"/>
      <c r="C577" s="87"/>
      <c r="D577" s="65"/>
      <c r="E577" s="490"/>
      <c r="F577" s="88"/>
      <c r="G577" s="490"/>
      <c r="I577" s="490"/>
      <c r="K577" s="490"/>
      <c r="M577" s="490"/>
      <c r="O577" s="490"/>
    </row>
    <row r="578" spans="1:15" ht="15">
      <c r="A578" s="76"/>
      <c r="B578" s="65"/>
      <c r="C578" s="87"/>
      <c r="D578" s="65"/>
      <c r="E578" s="490"/>
      <c r="F578" s="88"/>
      <c r="G578" s="490"/>
      <c r="I578" s="490"/>
      <c r="K578" s="490"/>
      <c r="M578" s="490"/>
      <c r="O578" s="490"/>
    </row>
    <row r="579" spans="1:15" ht="15">
      <c r="A579" s="76"/>
      <c r="B579" s="65"/>
      <c r="C579" s="87"/>
      <c r="D579" s="65"/>
      <c r="E579" s="490"/>
      <c r="F579" s="88"/>
      <c r="G579" s="490"/>
      <c r="I579" s="490"/>
      <c r="K579" s="490"/>
      <c r="M579" s="490"/>
      <c r="O579" s="490"/>
    </row>
    <row r="580" spans="1:15" ht="15">
      <c r="A580" s="76"/>
      <c r="B580" s="65"/>
      <c r="C580" s="87"/>
      <c r="D580" s="65"/>
      <c r="E580" s="490"/>
      <c r="F580" s="88"/>
      <c r="G580" s="490"/>
      <c r="I580" s="490"/>
      <c r="K580" s="490"/>
      <c r="M580" s="490"/>
      <c r="O580" s="490"/>
    </row>
    <row r="581" spans="1:15" ht="15">
      <c r="A581" s="76"/>
      <c r="B581" s="65"/>
      <c r="C581" s="87"/>
      <c r="D581" s="65"/>
      <c r="E581" s="490"/>
      <c r="F581" s="88"/>
      <c r="G581" s="490"/>
      <c r="I581" s="490"/>
      <c r="K581" s="490"/>
      <c r="M581" s="490"/>
      <c r="O581" s="490"/>
    </row>
    <row r="582" spans="1:15" ht="15">
      <c r="A582" s="76"/>
      <c r="B582" s="65"/>
      <c r="C582" s="87"/>
      <c r="D582" s="65"/>
      <c r="E582" s="490"/>
      <c r="F582" s="88"/>
      <c r="G582" s="490"/>
      <c r="I582" s="490"/>
      <c r="K582" s="490"/>
      <c r="M582" s="490"/>
      <c r="O582" s="490"/>
    </row>
    <row r="583" spans="1:15" ht="15">
      <c r="A583" s="76"/>
      <c r="B583" s="65"/>
      <c r="C583" s="87"/>
      <c r="D583" s="65"/>
      <c r="E583" s="490"/>
      <c r="F583" s="88"/>
      <c r="G583" s="490"/>
      <c r="I583" s="490"/>
      <c r="K583" s="490"/>
      <c r="M583" s="490"/>
      <c r="O583" s="490"/>
    </row>
    <row r="584" spans="1:15" ht="15">
      <c r="A584" s="76"/>
      <c r="B584" s="65"/>
      <c r="C584" s="87"/>
      <c r="D584" s="65"/>
      <c r="E584" s="490"/>
      <c r="F584" s="88"/>
      <c r="G584" s="490"/>
      <c r="I584" s="490"/>
      <c r="K584" s="490"/>
      <c r="M584" s="490"/>
      <c r="O584" s="490"/>
    </row>
    <row r="585" spans="1:15" ht="15">
      <c r="A585" s="76"/>
      <c r="B585" s="65"/>
      <c r="C585" s="87"/>
      <c r="D585" s="65"/>
      <c r="E585" s="490"/>
      <c r="F585" s="88"/>
      <c r="G585" s="490"/>
      <c r="I585" s="490"/>
      <c r="K585" s="490"/>
      <c r="M585" s="490"/>
      <c r="O585" s="490"/>
    </row>
    <row r="586" spans="1:15" ht="15">
      <c r="A586" s="76"/>
      <c r="B586" s="65"/>
      <c r="C586" s="87"/>
      <c r="D586" s="65"/>
      <c r="E586" s="490"/>
      <c r="F586" s="88"/>
      <c r="G586" s="490"/>
      <c r="I586" s="490"/>
      <c r="K586" s="490"/>
      <c r="M586" s="490"/>
      <c r="O586" s="490"/>
    </row>
    <row r="587" spans="1:15" ht="15">
      <c r="A587" s="76"/>
      <c r="B587" s="65"/>
      <c r="C587" s="87"/>
      <c r="D587" s="65"/>
      <c r="E587" s="490"/>
      <c r="F587" s="88"/>
      <c r="G587" s="490"/>
      <c r="I587" s="490"/>
      <c r="K587" s="490"/>
      <c r="M587" s="490"/>
      <c r="O587" s="490"/>
    </row>
    <row r="588" spans="1:15" ht="15">
      <c r="A588" s="76"/>
      <c r="B588" s="65"/>
      <c r="C588" s="87"/>
      <c r="D588" s="65"/>
      <c r="E588" s="490"/>
      <c r="F588" s="88"/>
      <c r="G588" s="490"/>
      <c r="I588" s="490"/>
      <c r="K588" s="490"/>
      <c r="M588" s="490"/>
      <c r="O588" s="490"/>
    </row>
    <row r="589" spans="1:15" ht="15">
      <c r="A589" s="76"/>
      <c r="B589" s="65"/>
      <c r="C589" s="87"/>
      <c r="D589" s="65"/>
      <c r="E589" s="490"/>
      <c r="F589" s="88"/>
      <c r="G589" s="490"/>
      <c r="I589" s="490"/>
      <c r="K589" s="490"/>
      <c r="M589" s="490"/>
      <c r="O589" s="490"/>
    </row>
    <row r="590" spans="1:15" ht="15">
      <c r="A590" s="76"/>
      <c r="B590" s="65"/>
      <c r="C590" s="87"/>
      <c r="D590" s="65"/>
      <c r="E590" s="490"/>
      <c r="F590" s="88"/>
      <c r="G590" s="490"/>
      <c r="I590" s="490"/>
      <c r="K590" s="490"/>
      <c r="M590" s="490"/>
      <c r="O590" s="490"/>
    </row>
    <row r="591" spans="1:15" ht="15">
      <c r="A591" s="76"/>
      <c r="B591" s="65"/>
      <c r="C591" s="87"/>
      <c r="D591" s="65"/>
      <c r="E591" s="490"/>
      <c r="F591" s="88"/>
      <c r="G591" s="490"/>
      <c r="I591" s="490"/>
      <c r="K591" s="490"/>
      <c r="M591" s="490"/>
      <c r="O591" s="490"/>
    </row>
    <row r="592" spans="1:15" ht="15">
      <c r="A592" s="76"/>
      <c r="B592" s="65"/>
      <c r="C592" s="87"/>
      <c r="D592" s="65"/>
      <c r="E592" s="490"/>
      <c r="F592" s="88"/>
      <c r="G592" s="490"/>
      <c r="I592" s="490"/>
      <c r="K592" s="490"/>
      <c r="M592" s="490"/>
      <c r="O592" s="490"/>
    </row>
    <row r="593" spans="1:15" ht="15">
      <c r="A593" s="76"/>
      <c r="B593" s="65"/>
      <c r="C593" s="87"/>
      <c r="D593" s="65"/>
      <c r="E593" s="490"/>
      <c r="F593" s="88"/>
      <c r="G593" s="490"/>
      <c r="I593" s="490"/>
      <c r="K593" s="490"/>
      <c r="M593" s="490"/>
      <c r="O593" s="490"/>
    </row>
    <row r="594" spans="1:15" ht="15">
      <c r="A594" s="76"/>
      <c r="B594" s="65"/>
      <c r="C594" s="87"/>
      <c r="D594" s="65"/>
      <c r="E594" s="490"/>
      <c r="F594" s="88"/>
      <c r="G594" s="490"/>
      <c r="I594" s="490"/>
      <c r="K594" s="490"/>
      <c r="M594" s="490"/>
      <c r="O594" s="490"/>
    </row>
    <row r="595" spans="1:15" ht="15">
      <c r="A595" s="76"/>
      <c r="B595" s="65"/>
      <c r="C595" s="87"/>
      <c r="D595" s="65"/>
      <c r="E595" s="490"/>
      <c r="F595" s="88"/>
      <c r="G595" s="490"/>
      <c r="I595" s="490"/>
      <c r="K595" s="490"/>
      <c r="M595" s="490"/>
      <c r="O595" s="490"/>
    </row>
    <row r="596" spans="1:15" ht="15">
      <c r="A596" s="76"/>
      <c r="B596" s="65"/>
      <c r="C596" s="87"/>
      <c r="D596" s="65"/>
      <c r="E596" s="490"/>
      <c r="F596" s="88"/>
      <c r="G596" s="490"/>
      <c r="I596" s="490"/>
      <c r="K596" s="490"/>
      <c r="M596" s="490"/>
      <c r="O596" s="490"/>
    </row>
    <row r="597" spans="1:15" ht="15">
      <c r="A597" s="76"/>
      <c r="B597" s="65"/>
      <c r="C597" s="87"/>
      <c r="D597" s="65"/>
      <c r="E597" s="490"/>
      <c r="F597" s="88"/>
      <c r="G597" s="490"/>
      <c r="I597" s="490"/>
      <c r="K597" s="490"/>
      <c r="M597" s="490"/>
      <c r="O597" s="490"/>
    </row>
    <row r="598" spans="1:15" ht="15">
      <c r="A598" s="76"/>
      <c r="B598" s="65"/>
      <c r="C598" s="87"/>
      <c r="D598" s="65"/>
      <c r="E598" s="490"/>
      <c r="F598" s="88"/>
      <c r="G598" s="490"/>
      <c r="I598" s="490"/>
      <c r="K598" s="490"/>
      <c r="M598" s="490"/>
      <c r="O598" s="490"/>
    </row>
    <row r="599" spans="1:15" ht="15">
      <c r="A599" s="76"/>
      <c r="B599" s="65"/>
      <c r="C599" s="87"/>
      <c r="D599" s="65"/>
      <c r="E599" s="490"/>
      <c r="F599" s="88"/>
      <c r="G599" s="490"/>
      <c r="I599" s="490"/>
      <c r="K599" s="490"/>
      <c r="M599" s="490"/>
      <c r="O599" s="490"/>
    </row>
    <row r="600" spans="1:15" ht="15">
      <c r="A600" s="76"/>
      <c r="B600" s="65"/>
      <c r="C600" s="87"/>
      <c r="D600" s="65"/>
      <c r="E600" s="490"/>
      <c r="F600" s="88"/>
      <c r="G600" s="490"/>
      <c r="I600" s="490"/>
      <c r="K600" s="490"/>
      <c r="M600" s="490"/>
      <c r="O600" s="490"/>
    </row>
    <row r="601" spans="1:15" ht="15">
      <c r="A601" s="76"/>
      <c r="B601" s="65"/>
      <c r="C601" s="87"/>
      <c r="D601" s="65"/>
      <c r="E601" s="490"/>
      <c r="F601" s="88"/>
      <c r="G601" s="490"/>
      <c r="I601" s="490"/>
      <c r="K601" s="490"/>
      <c r="M601" s="490"/>
      <c r="O601" s="490"/>
    </row>
    <row r="602" spans="1:15" ht="15">
      <c r="A602" s="76"/>
      <c r="B602" s="65"/>
      <c r="C602" s="87"/>
      <c r="D602" s="65"/>
      <c r="E602" s="490"/>
      <c r="F602" s="88"/>
      <c r="G602" s="490"/>
      <c r="I602" s="490"/>
      <c r="K602" s="490"/>
      <c r="M602" s="490"/>
      <c r="O602" s="490"/>
    </row>
    <row r="603" spans="1:15" ht="15">
      <c r="A603" s="76"/>
      <c r="B603" s="65"/>
      <c r="C603" s="87"/>
      <c r="D603" s="65"/>
      <c r="E603" s="490"/>
      <c r="F603" s="88"/>
      <c r="G603" s="490"/>
      <c r="I603" s="490"/>
      <c r="K603" s="490"/>
      <c r="M603" s="490"/>
      <c r="O603" s="490"/>
    </row>
    <row r="604" spans="1:15" ht="15">
      <c r="A604" s="76"/>
      <c r="B604" s="65"/>
      <c r="C604" s="87"/>
      <c r="D604" s="65"/>
      <c r="E604" s="490"/>
      <c r="F604" s="88"/>
      <c r="G604" s="490"/>
      <c r="I604" s="490"/>
      <c r="K604" s="490"/>
      <c r="M604" s="490"/>
      <c r="O604" s="490"/>
    </row>
    <row r="605" spans="1:15" ht="15">
      <c r="A605" s="76"/>
      <c r="B605" s="65"/>
      <c r="C605" s="87"/>
      <c r="D605" s="65"/>
      <c r="E605" s="490"/>
      <c r="F605" s="88"/>
      <c r="G605" s="490"/>
      <c r="I605" s="490"/>
      <c r="K605" s="490"/>
      <c r="M605" s="490"/>
      <c r="O605" s="490"/>
    </row>
    <row r="606" spans="1:15" ht="15">
      <c r="A606" s="76"/>
      <c r="B606" s="65"/>
      <c r="C606" s="87"/>
      <c r="D606" s="65"/>
      <c r="E606" s="490"/>
      <c r="F606" s="88"/>
      <c r="G606" s="490"/>
      <c r="I606" s="490"/>
      <c r="K606" s="490"/>
      <c r="M606" s="490"/>
      <c r="O606" s="490"/>
    </row>
    <row r="607" spans="1:15" ht="15">
      <c r="A607" s="76"/>
      <c r="B607" s="65"/>
      <c r="C607" s="87"/>
      <c r="D607" s="65"/>
      <c r="E607" s="490"/>
      <c r="F607" s="88"/>
      <c r="G607" s="490"/>
      <c r="I607" s="490"/>
      <c r="K607" s="490"/>
      <c r="M607" s="490"/>
      <c r="O607" s="490"/>
    </row>
    <row r="608" spans="1:15" ht="15">
      <c r="A608" s="76"/>
      <c r="B608" s="65"/>
      <c r="C608" s="87"/>
      <c r="D608" s="65"/>
      <c r="E608" s="490"/>
      <c r="F608" s="88"/>
      <c r="G608" s="490"/>
      <c r="I608" s="490"/>
      <c r="K608" s="490"/>
      <c r="M608" s="490"/>
      <c r="O608" s="490"/>
    </row>
    <row r="609" spans="1:15" ht="15">
      <c r="A609" s="76"/>
      <c r="B609" s="65"/>
      <c r="C609" s="87"/>
      <c r="D609" s="65"/>
      <c r="E609" s="490"/>
      <c r="F609" s="88"/>
      <c r="G609" s="490"/>
      <c r="I609" s="490"/>
      <c r="K609" s="490"/>
      <c r="M609" s="490"/>
      <c r="O609" s="490"/>
    </row>
    <row r="610" spans="1:15" ht="15">
      <c r="A610" s="76"/>
      <c r="B610" s="65"/>
      <c r="C610" s="87"/>
      <c r="D610" s="65"/>
      <c r="E610" s="490"/>
      <c r="F610" s="88"/>
      <c r="G610" s="490"/>
      <c r="I610" s="490"/>
      <c r="K610" s="490"/>
      <c r="M610" s="490"/>
      <c r="O610" s="490"/>
    </row>
    <row r="611" spans="1:15" ht="15">
      <c r="A611" s="76"/>
      <c r="B611" s="65"/>
      <c r="C611" s="87"/>
      <c r="D611" s="65"/>
      <c r="E611" s="490"/>
      <c r="F611" s="88"/>
      <c r="G611" s="490"/>
      <c r="I611" s="490"/>
      <c r="K611" s="490"/>
      <c r="M611" s="490"/>
      <c r="O611" s="490"/>
    </row>
    <row r="612" spans="1:15" ht="15">
      <c r="A612" s="76"/>
      <c r="B612" s="65"/>
      <c r="C612" s="87"/>
      <c r="D612" s="65"/>
      <c r="E612" s="490"/>
      <c r="F612" s="88"/>
      <c r="G612" s="490"/>
      <c r="I612" s="490"/>
      <c r="K612" s="490"/>
      <c r="M612" s="490"/>
      <c r="O612" s="490"/>
    </row>
    <row r="613" spans="1:15" ht="15">
      <c r="A613" s="76"/>
      <c r="B613" s="65"/>
      <c r="C613" s="87"/>
      <c r="D613" s="65"/>
      <c r="E613" s="490"/>
      <c r="F613" s="88"/>
      <c r="G613" s="490"/>
      <c r="I613" s="490"/>
      <c r="K613" s="490"/>
      <c r="M613" s="490"/>
      <c r="O613" s="490"/>
    </row>
    <row r="614" spans="1:15" ht="15">
      <c r="A614" s="76"/>
      <c r="B614" s="65"/>
      <c r="C614" s="87"/>
      <c r="D614" s="65"/>
      <c r="E614" s="490"/>
      <c r="F614" s="88"/>
      <c r="G614" s="490"/>
      <c r="I614" s="490"/>
      <c r="K614" s="490"/>
      <c r="M614" s="490"/>
      <c r="O614" s="490"/>
    </row>
    <row r="615" spans="1:15" ht="15">
      <c r="A615" s="76"/>
      <c r="B615" s="65"/>
      <c r="C615" s="87"/>
      <c r="D615" s="65"/>
      <c r="E615" s="490"/>
      <c r="F615" s="88"/>
      <c r="G615" s="490"/>
      <c r="I615" s="490"/>
      <c r="K615" s="490"/>
      <c r="M615" s="490"/>
      <c r="O615" s="490"/>
    </row>
    <row r="616" spans="1:15" ht="15">
      <c r="A616" s="76"/>
      <c r="B616" s="65"/>
      <c r="C616" s="87"/>
      <c r="D616" s="65"/>
      <c r="E616" s="490"/>
      <c r="F616" s="88"/>
      <c r="G616" s="490"/>
      <c r="I616" s="490"/>
      <c r="K616" s="490"/>
      <c r="M616" s="490"/>
      <c r="O616" s="490"/>
    </row>
    <row r="617" spans="1:15" ht="15">
      <c r="A617" s="76"/>
      <c r="B617" s="65"/>
      <c r="C617" s="87"/>
      <c r="D617" s="65"/>
      <c r="E617" s="490"/>
      <c r="F617" s="88"/>
      <c r="G617" s="490"/>
      <c r="I617" s="490"/>
      <c r="K617" s="490"/>
      <c r="M617" s="490"/>
      <c r="O617" s="490"/>
    </row>
    <row r="618" spans="1:15" ht="15">
      <c r="A618" s="76"/>
      <c r="B618" s="65"/>
      <c r="C618" s="87"/>
      <c r="D618" s="65"/>
      <c r="E618" s="490"/>
      <c r="F618" s="88"/>
      <c r="G618" s="490"/>
      <c r="I618" s="490"/>
      <c r="K618" s="490"/>
      <c r="M618" s="490"/>
      <c r="O618" s="490"/>
    </row>
    <row r="619" spans="1:15" ht="15">
      <c r="A619" s="76"/>
      <c r="B619" s="65"/>
      <c r="C619" s="87"/>
      <c r="D619" s="65"/>
      <c r="E619" s="490"/>
      <c r="F619" s="88"/>
      <c r="G619" s="490"/>
      <c r="I619" s="490"/>
      <c r="K619" s="490"/>
      <c r="M619" s="490"/>
      <c r="O619" s="490"/>
    </row>
    <row r="620" spans="1:15" ht="15">
      <c r="A620" s="76"/>
      <c r="B620" s="65"/>
      <c r="C620" s="87"/>
      <c r="D620" s="65"/>
      <c r="E620" s="490"/>
      <c r="F620" s="88"/>
      <c r="G620" s="490"/>
      <c r="I620" s="490"/>
      <c r="K620" s="490"/>
      <c r="M620" s="490"/>
      <c r="O620" s="490"/>
    </row>
    <row r="621" spans="1:15" ht="15">
      <c r="A621" s="76"/>
      <c r="B621" s="65"/>
      <c r="C621" s="87"/>
      <c r="D621" s="65"/>
      <c r="E621" s="490"/>
      <c r="F621" s="88"/>
      <c r="G621" s="490"/>
      <c r="I621" s="490"/>
      <c r="K621" s="490"/>
      <c r="M621" s="490"/>
      <c r="O621" s="490"/>
    </row>
    <row r="622" spans="1:15" ht="15">
      <c r="A622" s="76"/>
      <c r="B622" s="65"/>
      <c r="C622" s="87"/>
      <c r="D622" s="65"/>
      <c r="E622" s="490"/>
      <c r="F622" s="88"/>
      <c r="G622" s="490"/>
      <c r="I622" s="490"/>
      <c r="K622" s="490"/>
      <c r="M622" s="490"/>
      <c r="O622" s="490"/>
    </row>
    <row r="623" spans="1:15" ht="15">
      <c r="A623" s="76"/>
      <c r="B623" s="65"/>
      <c r="C623" s="87"/>
      <c r="D623" s="65"/>
      <c r="E623" s="490"/>
      <c r="F623" s="88"/>
      <c r="G623" s="490"/>
      <c r="I623" s="490"/>
      <c r="K623" s="490"/>
      <c r="M623" s="490"/>
      <c r="O623" s="490"/>
    </row>
    <row r="624" spans="1:15" ht="15">
      <c r="A624" s="76"/>
      <c r="B624" s="65"/>
      <c r="C624" s="87"/>
      <c r="D624" s="65"/>
      <c r="E624" s="490"/>
      <c r="F624" s="88"/>
      <c r="G624" s="490"/>
      <c r="I624" s="490"/>
      <c r="K624" s="490"/>
      <c r="M624" s="490"/>
      <c r="O624" s="490"/>
    </row>
    <row r="625" spans="1:15" ht="15">
      <c r="A625" s="76"/>
      <c r="B625" s="65"/>
      <c r="C625" s="87"/>
      <c r="D625" s="65"/>
      <c r="E625" s="490"/>
      <c r="F625" s="88"/>
      <c r="G625" s="490"/>
      <c r="I625" s="490"/>
      <c r="K625" s="490"/>
      <c r="M625" s="490"/>
      <c r="O625" s="490"/>
    </row>
    <row r="626" spans="1:15" ht="15">
      <c r="A626" s="76"/>
      <c r="B626" s="65"/>
      <c r="C626" s="87"/>
      <c r="D626" s="65"/>
      <c r="E626" s="490"/>
      <c r="F626" s="88"/>
      <c r="G626" s="490"/>
      <c r="I626" s="490"/>
      <c r="K626" s="490"/>
      <c r="M626" s="490"/>
      <c r="O626" s="490"/>
    </row>
    <row r="627" spans="1:15" ht="15">
      <c r="A627" s="76"/>
      <c r="B627" s="65"/>
      <c r="C627" s="87"/>
      <c r="D627" s="65"/>
      <c r="E627" s="490"/>
      <c r="F627" s="88"/>
      <c r="G627" s="490"/>
      <c r="I627" s="490"/>
      <c r="K627" s="490"/>
      <c r="M627" s="490"/>
      <c r="O627" s="490"/>
    </row>
    <row r="628" spans="1:15" ht="15">
      <c r="A628" s="76"/>
      <c r="B628" s="65"/>
      <c r="C628" s="87"/>
      <c r="D628" s="65"/>
      <c r="E628" s="490"/>
      <c r="F628" s="88"/>
      <c r="G628" s="490"/>
      <c r="I628" s="490"/>
      <c r="K628" s="490"/>
      <c r="M628" s="490"/>
      <c r="O628" s="490"/>
    </row>
    <row r="629" spans="1:15" ht="15">
      <c r="A629" s="76"/>
      <c r="B629" s="65"/>
      <c r="C629" s="87"/>
      <c r="D629" s="65"/>
      <c r="E629" s="490"/>
      <c r="F629" s="88"/>
      <c r="G629" s="490"/>
      <c r="I629" s="490"/>
      <c r="K629" s="490"/>
      <c r="M629" s="490"/>
      <c r="O629" s="490"/>
    </row>
    <row r="630" spans="1:15" ht="15">
      <c r="A630" s="76"/>
      <c r="B630" s="65"/>
      <c r="C630" s="87"/>
      <c r="D630" s="65"/>
      <c r="E630" s="490"/>
      <c r="F630" s="88"/>
      <c r="G630" s="490"/>
      <c r="I630" s="490"/>
      <c r="K630" s="490"/>
      <c r="M630" s="490"/>
      <c r="O630" s="490"/>
    </row>
    <row r="631" spans="1:15" ht="15">
      <c r="A631" s="76"/>
      <c r="B631" s="65"/>
      <c r="C631" s="87"/>
      <c r="D631" s="65"/>
      <c r="E631" s="490"/>
      <c r="F631" s="88"/>
      <c r="G631" s="490"/>
      <c r="I631" s="490"/>
      <c r="K631" s="490"/>
      <c r="M631" s="490"/>
      <c r="O631" s="490"/>
    </row>
    <row r="632" spans="1:15" ht="15">
      <c r="A632" s="76"/>
      <c r="B632" s="65"/>
      <c r="C632" s="87"/>
      <c r="D632" s="65"/>
      <c r="E632" s="490"/>
      <c r="F632" s="88"/>
      <c r="G632" s="490"/>
      <c r="I632" s="490"/>
      <c r="K632" s="490"/>
      <c r="M632" s="490"/>
      <c r="O632" s="490"/>
    </row>
    <row r="633" spans="1:15" ht="15">
      <c r="A633" s="76"/>
      <c r="B633" s="65"/>
      <c r="C633" s="87"/>
      <c r="D633" s="65"/>
      <c r="E633" s="490"/>
      <c r="F633" s="88"/>
      <c r="G633" s="490"/>
      <c r="I633" s="490"/>
      <c r="K633" s="490"/>
      <c r="M633" s="490"/>
      <c r="O633" s="490"/>
    </row>
    <row r="634" spans="1:15" ht="15">
      <c r="A634" s="76"/>
      <c r="B634" s="65"/>
      <c r="C634" s="87"/>
      <c r="D634" s="65"/>
      <c r="E634" s="490"/>
      <c r="F634" s="88"/>
      <c r="G634" s="490"/>
      <c r="I634" s="490"/>
      <c r="K634" s="490"/>
      <c r="M634" s="490"/>
      <c r="O634" s="490"/>
    </row>
    <row r="635" spans="1:15" ht="15">
      <c r="A635" s="76"/>
      <c r="B635" s="65"/>
      <c r="C635" s="87"/>
      <c r="D635" s="65"/>
      <c r="E635" s="490"/>
      <c r="F635" s="88"/>
      <c r="G635" s="490"/>
      <c r="I635" s="490"/>
      <c r="K635" s="490"/>
      <c r="M635" s="490"/>
      <c r="O635" s="490"/>
    </row>
    <row r="636" spans="1:15" ht="15">
      <c r="A636" s="76"/>
      <c r="B636" s="65"/>
      <c r="C636" s="87"/>
      <c r="D636" s="65"/>
      <c r="E636" s="490"/>
      <c r="F636" s="88"/>
      <c r="G636" s="490"/>
      <c r="I636" s="490"/>
      <c r="K636" s="490"/>
      <c r="M636" s="490"/>
      <c r="O636" s="490"/>
    </row>
    <row r="637" spans="1:15" ht="15">
      <c r="A637" s="76"/>
      <c r="B637" s="65"/>
      <c r="C637" s="87"/>
      <c r="D637" s="65"/>
      <c r="E637" s="490"/>
      <c r="F637" s="88"/>
      <c r="G637" s="490"/>
      <c r="I637" s="490"/>
      <c r="K637" s="490"/>
      <c r="M637" s="490"/>
      <c r="O637" s="490"/>
    </row>
    <row r="638" spans="1:15" ht="15">
      <c r="A638" s="76"/>
      <c r="B638" s="65"/>
      <c r="C638" s="87"/>
      <c r="D638" s="65"/>
      <c r="E638" s="490"/>
      <c r="F638" s="88"/>
      <c r="G638" s="490"/>
      <c r="I638" s="490"/>
      <c r="K638" s="490"/>
      <c r="M638" s="490"/>
      <c r="O638" s="490"/>
    </row>
    <row r="639" spans="1:15" ht="15">
      <c r="A639" s="76"/>
      <c r="B639" s="65"/>
      <c r="C639" s="87"/>
      <c r="D639" s="65"/>
      <c r="E639" s="490"/>
      <c r="F639" s="88"/>
      <c r="G639" s="490"/>
      <c r="I639" s="490"/>
      <c r="K639" s="490"/>
      <c r="M639" s="490"/>
      <c r="O639" s="490"/>
    </row>
    <row r="640" spans="1:15" ht="15">
      <c r="A640" s="76"/>
      <c r="B640" s="65"/>
      <c r="C640" s="87"/>
      <c r="D640" s="65"/>
      <c r="E640" s="490"/>
      <c r="F640" s="88"/>
      <c r="G640" s="490"/>
      <c r="I640" s="490"/>
      <c r="K640" s="490"/>
      <c r="M640" s="490"/>
      <c r="O640" s="490"/>
    </row>
    <row r="641" spans="1:15" ht="15">
      <c r="A641" s="76"/>
      <c r="B641" s="65"/>
      <c r="C641" s="87"/>
      <c r="D641" s="65"/>
      <c r="E641" s="490"/>
      <c r="F641" s="88"/>
      <c r="G641" s="490"/>
      <c r="I641" s="490"/>
      <c r="K641" s="490"/>
      <c r="M641" s="490"/>
      <c r="O641" s="490"/>
    </row>
    <row r="642" spans="1:15" ht="15">
      <c r="A642" s="76"/>
      <c r="B642" s="65"/>
      <c r="C642" s="87"/>
      <c r="D642" s="65"/>
      <c r="E642" s="490"/>
      <c r="F642" s="88"/>
      <c r="G642" s="490"/>
      <c r="I642" s="490"/>
      <c r="K642" s="490"/>
      <c r="M642" s="490"/>
      <c r="O642" s="490"/>
    </row>
    <row r="643" spans="1:15" ht="15">
      <c r="A643" s="76"/>
      <c r="B643" s="65"/>
      <c r="C643" s="87"/>
      <c r="D643" s="65"/>
      <c r="E643" s="490"/>
      <c r="F643" s="88"/>
      <c r="G643" s="490"/>
      <c r="I643" s="490"/>
      <c r="K643" s="490"/>
      <c r="M643" s="490"/>
      <c r="O643" s="490"/>
    </row>
    <row r="644" spans="1:15" ht="15">
      <c r="A644" s="76"/>
      <c r="B644" s="65"/>
      <c r="C644" s="87"/>
      <c r="D644" s="65"/>
      <c r="E644" s="490"/>
      <c r="F644" s="88"/>
      <c r="G644" s="490"/>
      <c r="I644" s="490"/>
      <c r="K644" s="490"/>
      <c r="M644" s="490"/>
      <c r="O644" s="490"/>
    </row>
    <row r="645" spans="1:15" ht="15">
      <c r="A645" s="76"/>
      <c r="B645" s="65"/>
      <c r="C645" s="87"/>
      <c r="D645" s="65"/>
      <c r="E645" s="490"/>
      <c r="F645" s="88"/>
      <c r="G645" s="490"/>
      <c r="I645" s="490"/>
      <c r="K645" s="490"/>
      <c r="M645" s="490"/>
      <c r="O645" s="490"/>
    </row>
    <row r="646" spans="1:15" ht="15">
      <c r="A646" s="76"/>
      <c r="B646" s="65"/>
      <c r="C646" s="87"/>
      <c r="D646" s="65"/>
      <c r="E646" s="490"/>
      <c r="F646" s="88"/>
      <c r="G646" s="490"/>
      <c r="I646" s="490"/>
      <c r="K646" s="490"/>
      <c r="M646" s="490"/>
      <c r="O646" s="490"/>
    </row>
    <row r="647" spans="1:15" ht="15">
      <c r="A647" s="76"/>
      <c r="B647" s="65"/>
      <c r="C647" s="87"/>
      <c r="D647" s="65"/>
      <c r="E647" s="490"/>
      <c r="F647" s="88"/>
      <c r="G647" s="490"/>
      <c r="I647" s="490"/>
      <c r="K647" s="490"/>
      <c r="M647" s="490"/>
      <c r="O647" s="490"/>
    </row>
    <row r="648" spans="1:15" ht="15">
      <c r="A648" s="76"/>
      <c r="B648" s="65"/>
      <c r="C648" s="87"/>
      <c r="D648" s="65"/>
      <c r="E648" s="490"/>
      <c r="F648" s="88"/>
      <c r="G648" s="490"/>
      <c r="I648" s="490"/>
      <c r="K648" s="490"/>
      <c r="M648" s="490"/>
      <c r="O648" s="490"/>
    </row>
    <row r="649" spans="1:15" ht="15">
      <c r="A649" s="76"/>
      <c r="B649" s="65"/>
      <c r="C649" s="87"/>
      <c r="D649" s="65"/>
      <c r="E649" s="490"/>
      <c r="F649" s="88"/>
      <c r="G649" s="490"/>
      <c r="I649" s="490"/>
      <c r="K649" s="490"/>
      <c r="M649" s="490"/>
      <c r="O649" s="490"/>
    </row>
    <row r="650" spans="1:15" ht="15">
      <c r="A650" s="76"/>
      <c r="B650" s="65"/>
      <c r="C650" s="87"/>
      <c r="D650" s="65"/>
      <c r="E650" s="490"/>
      <c r="F650" s="88"/>
      <c r="G650" s="490"/>
      <c r="I650" s="490"/>
      <c r="K650" s="490"/>
      <c r="M650" s="490"/>
      <c r="O650" s="490"/>
    </row>
    <row r="651" spans="1:15" ht="15">
      <c r="A651" s="76"/>
      <c r="B651" s="65"/>
      <c r="C651" s="87"/>
      <c r="D651" s="65"/>
      <c r="E651" s="490"/>
      <c r="F651" s="88"/>
      <c r="G651" s="490"/>
      <c r="I651" s="490"/>
      <c r="K651" s="490"/>
      <c r="M651" s="490"/>
      <c r="O651" s="490"/>
    </row>
    <row r="652" spans="1:15" ht="15">
      <c r="A652" s="76"/>
      <c r="B652" s="65"/>
      <c r="C652" s="87"/>
      <c r="D652" s="65"/>
      <c r="E652" s="490"/>
      <c r="F652" s="88"/>
      <c r="G652" s="490"/>
      <c r="I652" s="490"/>
      <c r="K652" s="490"/>
      <c r="M652" s="490"/>
      <c r="O652" s="490"/>
    </row>
    <row r="653" spans="1:15" ht="15">
      <c r="A653" s="76"/>
      <c r="B653" s="65"/>
      <c r="C653" s="87"/>
      <c r="D653" s="65"/>
      <c r="E653" s="490"/>
      <c r="F653" s="88"/>
      <c r="G653" s="490"/>
      <c r="I653" s="490"/>
      <c r="K653" s="490"/>
      <c r="M653" s="490"/>
      <c r="O653" s="490"/>
    </row>
    <row r="654" spans="1:15" ht="15">
      <c r="A654" s="76"/>
      <c r="B654" s="65"/>
      <c r="C654" s="87"/>
      <c r="D654" s="65"/>
      <c r="E654" s="490"/>
      <c r="F654" s="88"/>
      <c r="G654" s="490"/>
      <c r="I654" s="490"/>
      <c r="K654" s="490"/>
      <c r="M654" s="490"/>
      <c r="O654" s="490"/>
    </row>
    <row r="655" spans="1:15" ht="15">
      <c r="A655" s="76"/>
      <c r="B655" s="65"/>
      <c r="C655" s="87"/>
      <c r="D655" s="65"/>
      <c r="E655" s="490"/>
      <c r="F655" s="88"/>
      <c r="G655" s="490"/>
      <c r="I655" s="490"/>
      <c r="K655" s="490"/>
      <c r="M655" s="490"/>
      <c r="O655" s="490"/>
    </row>
    <row r="656" spans="1:15" ht="15">
      <c r="A656" s="76"/>
      <c r="B656" s="65"/>
      <c r="C656" s="87"/>
      <c r="D656" s="65"/>
      <c r="E656" s="490"/>
      <c r="F656" s="88"/>
      <c r="G656" s="490"/>
      <c r="I656" s="490"/>
      <c r="K656" s="490"/>
      <c r="M656" s="490"/>
      <c r="O656" s="490"/>
    </row>
    <row r="657" spans="1:15" ht="15">
      <c r="A657" s="76"/>
      <c r="B657" s="65"/>
      <c r="C657" s="87"/>
      <c r="D657" s="65"/>
      <c r="E657" s="490"/>
      <c r="F657" s="88"/>
      <c r="G657" s="490"/>
      <c r="I657" s="490"/>
      <c r="K657" s="490"/>
      <c r="M657" s="490"/>
      <c r="O657" s="490"/>
    </row>
    <row r="658" spans="1:15" ht="15">
      <c r="A658" s="76"/>
      <c r="B658" s="65"/>
      <c r="C658" s="87"/>
      <c r="D658" s="65"/>
      <c r="E658" s="490"/>
      <c r="F658" s="88"/>
      <c r="G658" s="490"/>
      <c r="I658" s="490"/>
      <c r="K658" s="490"/>
      <c r="M658" s="490"/>
      <c r="O658" s="490"/>
    </row>
    <row r="659" spans="1:15" ht="15">
      <c r="A659" s="76"/>
      <c r="B659" s="65"/>
      <c r="C659" s="87"/>
      <c r="D659" s="65"/>
      <c r="E659" s="490"/>
      <c r="F659" s="88"/>
      <c r="G659" s="490"/>
      <c r="I659" s="490"/>
      <c r="K659" s="490"/>
      <c r="M659" s="490"/>
      <c r="O659" s="490"/>
    </row>
    <row r="660" spans="1:15" ht="15">
      <c r="A660" s="76"/>
      <c r="B660" s="65"/>
      <c r="C660" s="87"/>
      <c r="D660" s="65"/>
      <c r="E660" s="490"/>
      <c r="F660" s="88"/>
      <c r="G660" s="490"/>
      <c r="I660" s="490"/>
      <c r="K660" s="490"/>
      <c r="M660" s="490"/>
      <c r="O660" s="490"/>
    </row>
    <row r="661" spans="1:15" ht="15">
      <c r="A661" s="76"/>
      <c r="B661" s="65"/>
      <c r="C661" s="87"/>
      <c r="D661" s="65"/>
      <c r="E661" s="490"/>
      <c r="F661" s="88"/>
      <c r="G661" s="490"/>
      <c r="I661" s="490"/>
      <c r="K661" s="490"/>
      <c r="M661" s="490"/>
      <c r="O661" s="490"/>
    </row>
    <row r="662" spans="1:15" ht="15">
      <c r="A662" s="76"/>
      <c r="B662" s="65"/>
      <c r="C662" s="87"/>
      <c r="D662" s="65"/>
      <c r="E662" s="490"/>
      <c r="F662" s="88"/>
      <c r="G662" s="490"/>
      <c r="I662" s="490"/>
      <c r="K662" s="490"/>
      <c r="M662" s="490"/>
      <c r="O662" s="490"/>
    </row>
    <row r="663" spans="1:15" ht="15">
      <c r="A663" s="76"/>
      <c r="B663" s="65"/>
      <c r="C663" s="87"/>
      <c r="D663" s="65"/>
      <c r="E663" s="490"/>
      <c r="F663" s="88"/>
      <c r="G663" s="490"/>
      <c r="I663" s="490"/>
      <c r="K663" s="490"/>
      <c r="M663" s="490"/>
      <c r="O663" s="490"/>
    </row>
    <row r="664" spans="1:15" ht="15">
      <c r="A664" s="76"/>
      <c r="B664" s="65"/>
      <c r="C664" s="87"/>
      <c r="D664" s="65"/>
      <c r="E664" s="490"/>
      <c r="F664" s="88"/>
      <c r="G664" s="490"/>
      <c r="I664" s="490"/>
      <c r="K664" s="490"/>
      <c r="M664" s="490"/>
      <c r="O664" s="490"/>
    </row>
    <row r="665" spans="1:15" ht="15">
      <c r="A665" s="76"/>
      <c r="B665" s="65"/>
      <c r="C665" s="87"/>
      <c r="D665" s="65"/>
      <c r="E665" s="490"/>
      <c r="F665" s="88"/>
      <c r="G665" s="490"/>
      <c r="I665" s="490"/>
      <c r="K665" s="490"/>
      <c r="M665" s="490"/>
      <c r="O665" s="490"/>
    </row>
    <row r="666" spans="1:15" ht="15">
      <c r="A666" s="76"/>
      <c r="B666" s="65"/>
      <c r="C666" s="87"/>
      <c r="D666" s="65"/>
      <c r="E666" s="490"/>
      <c r="F666" s="88"/>
      <c r="G666" s="490"/>
      <c r="I666" s="490"/>
      <c r="K666" s="490"/>
      <c r="M666" s="490"/>
      <c r="O666" s="490"/>
    </row>
    <row r="667" spans="1:15" ht="15">
      <c r="A667" s="76"/>
      <c r="B667" s="65"/>
      <c r="C667" s="87"/>
      <c r="D667" s="65"/>
      <c r="E667" s="490"/>
      <c r="F667" s="88"/>
      <c r="G667" s="490"/>
      <c r="I667" s="490"/>
      <c r="K667" s="490"/>
      <c r="M667" s="490"/>
      <c r="O667" s="490"/>
    </row>
    <row r="668" spans="1:15" ht="15">
      <c r="A668" s="76"/>
      <c r="B668" s="65"/>
      <c r="C668" s="87"/>
      <c r="D668" s="65"/>
      <c r="E668" s="490"/>
      <c r="F668" s="88"/>
      <c r="G668" s="490"/>
      <c r="I668" s="490"/>
      <c r="K668" s="490"/>
      <c r="M668" s="490"/>
      <c r="O668" s="490"/>
    </row>
    <row r="669" spans="1:15" ht="15">
      <c r="A669" s="76"/>
      <c r="B669" s="65"/>
      <c r="C669" s="87"/>
      <c r="D669" s="65"/>
      <c r="E669" s="490"/>
      <c r="F669" s="88"/>
      <c r="G669" s="490"/>
      <c r="I669" s="490"/>
      <c r="K669" s="490"/>
      <c r="M669" s="490"/>
      <c r="O669" s="490"/>
    </row>
    <row r="670" spans="1:15" ht="15">
      <c r="A670" s="76"/>
      <c r="B670" s="65"/>
      <c r="C670" s="87"/>
      <c r="D670" s="65"/>
      <c r="E670" s="490"/>
      <c r="F670" s="88"/>
      <c r="G670" s="490"/>
      <c r="I670" s="490"/>
      <c r="K670" s="490"/>
      <c r="M670" s="490"/>
      <c r="O670" s="490"/>
    </row>
    <row r="671" spans="1:15" ht="15">
      <c r="A671" s="76"/>
      <c r="B671" s="65"/>
      <c r="C671" s="87"/>
      <c r="D671" s="65"/>
      <c r="E671" s="490"/>
      <c r="F671" s="88"/>
      <c r="G671" s="490"/>
      <c r="I671" s="490"/>
      <c r="K671" s="490"/>
      <c r="M671" s="490"/>
      <c r="O671" s="490"/>
    </row>
    <row r="672" spans="1:15" ht="15">
      <c r="A672" s="76"/>
      <c r="B672" s="65"/>
      <c r="C672" s="87"/>
      <c r="D672" s="65"/>
      <c r="E672" s="490"/>
      <c r="F672" s="88"/>
      <c r="G672" s="490"/>
      <c r="I672" s="490"/>
      <c r="K672" s="490"/>
      <c r="M672" s="490"/>
      <c r="O672" s="490"/>
    </row>
    <row r="673" spans="1:15" ht="15">
      <c r="A673" s="76"/>
      <c r="B673" s="65"/>
      <c r="C673" s="87"/>
      <c r="D673" s="65"/>
      <c r="E673" s="490"/>
      <c r="F673" s="88"/>
      <c r="G673" s="490"/>
      <c r="I673" s="490"/>
      <c r="K673" s="490"/>
      <c r="M673" s="490"/>
      <c r="O673" s="490"/>
    </row>
    <row r="674" spans="1:15" ht="15">
      <c r="A674" s="76"/>
      <c r="B674" s="65"/>
      <c r="C674" s="87"/>
      <c r="D674" s="65"/>
      <c r="E674" s="490"/>
      <c r="F674" s="88"/>
      <c r="G674" s="490"/>
      <c r="I674" s="490"/>
      <c r="K674" s="490"/>
      <c r="M674" s="490"/>
      <c r="O674" s="490"/>
    </row>
    <row r="675" spans="1:15" ht="15">
      <c r="A675" s="76"/>
      <c r="B675" s="65"/>
      <c r="C675" s="87"/>
      <c r="D675" s="65"/>
      <c r="E675" s="490"/>
      <c r="F675" s="88"/>
      <c r="G675" s="490"/>
      <c r="I675" s="490"/>
      <c r="K675" s="490"/>
      <c r="M675" s="490"/>
      <c r="O675" s="490"/>
    </row>
    <row r="676" spans="1:15" ht="15">
      <c r="A676" s="76"/>
      <c r="B676" s="65"/>
      <c r="C676" s="87"/>
      <c r="D676" s="65"/>
      <c r="E676" s="490"/>
      <c r="F676" s="88"/>
      <c r="G676" s="490"/>
      <c r="I676" s="490"/>
      <c r="K676" s="490"/>
      <c r="M676" s="490"/>
      <c r="O676" s="490"/>
    </row>
    <row r="677" spans="1:15" ht="15">
      <c r="A677" s="76"/>
      <c r="B677" s="65"/>
      <c r="C677" s="87"/>
      <c r="D677" s="65"/>
      <c r="E677" s="490"/>
      <c r="F677" s="88"/>
      <c r="G677" s="490"/>
      <c r="I677" s="490"/>
      <c r="K677" s="490"/>
      <c r="M677" s="490"/>
      <c r="O677" s="490"/>
    </row>
    <row r="678" spans="1:15" ht="15">
      <c r="A678" s="76"/>
      <c r="B678" s="65"/>
      <c r="C678" s="87"/>
      <c r="D678" s="65"/>
      <c r="E678" s="490"/>
      <c r="F678" s="88"/>
      <c r="G678" s="490"/>
      <c r="I678" s="490"/>
      <c r="K678" s="490"/>
      <c r="M678" s="490"/>
      <c r="O678" s="490"/>
    </row>
    <row r="679" spans="1:15" ht="15">
      <c r="A679" s="76"/>
      <c r="B679" s="65"/>
      <c r="C679" s="87"/>
      <c r="D679" s="65"/>
      <c r="E679" s="490"/>
      <c r="F679" s="88"/>
      <c r="G679" s="490"/>
      <c r="I679" s="490"/>
      <c r="K679" s="490"/>
      <c r="M679" s="490"/>
      <c r="O679" s="490"/>
    </row>
    <row r="680" spans="1:15" ht="15">
      <c r="A680" s="76"/>
      <c r="B680" s="65"/>
      <c r="C680" s="87"/>
      <c r="D680" s="65"/>
      <c r="E680" s="490"/>
      <c r="F680" s="88"/>
      <c r="G680" s="490"/>
      <c r="I680" s="490"/>
      <c r="K680" s="490"/>
      <c r="M680" s="490"/>
      <c r="O680" s="490"/>
    </row>
    <row r="681" spans="1:15" ht="15">
      <c r="A681" s="76"/>
      <c r="B681" s="65"/>
      <c r="C681" s="87"/>
      <c r="D681" s="65"/>
      <c r="E681" s="490"/>
      <c r="F681" s="88"/>
      <c r="G681" s="490"/>
      <c r="I681" s="490"/>
      <c r="K681" s="490"/>
      <c r="M681" s="490"/>
      <c r="O681" s="490"/>
    </row>
    <row r="682" spans="1:15" ht="15">
      <c r="A682" s="76"/>
      <c r="B682" s="65"/>
      <c r="C682" s="87"/>
      <c r="D682" s="65"/>
      <c r="E682" s="490"/>
      <c r="F682" s="88"/>
      <c r="G682" s="490"/>
      <c r="I682" s="490"/>
      <c r="K682" s="490"/>
      <c r="M682" s="490"/>
      <c r="O682" s="490"/>
    </row>
    <row r="683" spans="1:15" ht="15">
      <c r="A683" s="76"/>
      <c r="B683" s="65"/>
      <c r="C683" s="87"/>
      <c r="D683" s="65"/>
      <c r="E683" s="490"/>
      <c r="F683" s="88"/>
      <c r="G683" s="490"/>
      <c r="I683" s="490"/>
      <c r="K683" s="490"/>
      <c r="M683" s="490"/>
      <c r="O683" s="490"/>
    </row>
    <row r="684" spans="1:15" ht="15">
      <c r="A684" s="76"/>
      <c r="B684" s="65"/>
      <c r="C684" s="87"/>
      <c r="D684" s="65"/>
      <c r="E684" s="490"/>
      <c r="F684" s="88"/>
      <c r="G684" s="490"/>
      <c r="I684" s="490"/>
      <c r="K684" s="490"/>
      <c r="M684" s="490"/>
      <c r="O684" s="490"/>
    </row>
    <row r="685" spans="1:15" ht="15">
      <c r="A685" s="76"/>
      <c r="B685" s="65"/>
      <c r="C685" s="87"/>
      <c r="D685" s="65"/>
      <c r="E685" s="490"/>
      <c r="F685" s="88"/>
      <c r="G685" s="490"/>
      <c r="I685" s="490"/>
      <c r="K685" s="490"/>
      <c r="M685" s="490"/>
      <c r="O685" s="490"/>
    </row>
    <row r="686" spans="1:15" ht="15">
      <c r="A686" s="76"/>
      <c r="B686" s="65"/>
      <c r="C686" s="87"/>
      <c r="D686" s="65"/>
      <c r="E686" s="490"/>
      <c r="F686" s="88"/>
      <c r="G686" s="490"/>
      <c r="I686" s="490"/>
      <c r="K686" s="490"/>
      <c r="M686" s="490"/>
      <c r="O686" s="490"/>
    </row>
    <row r="687" spans="1:15" ht="15">
      <c r="A687" s="76"/>
      <c r="B687" s="65"/>
      <c r="C687" s="87"/>
      <c r="D687" s="65"/>
      <c r="E687" s="490"/>
      <c r="F687" s="88"/>
      <c r="G687" s="490"/>
      <c r="I687" s="490"/>
      <c r="K687" s="490"/>
      <c r="M687" s="490"/>
      <c r="O687" s="490"/>
    </row>
    <row r="688" spans="1:15" ht="15">
      <c r="A688" s="76"/>
      <c r="B688" s="65"/>
      <c r="C688" s="87"/>
      <c r="D688" s="65"/>
      <c r="E688" s="490"/>
      <c r="F688" s="88"/>
      <c r="G688" s="490"/>
      <c r="I688" s="490"/>
      <c r="K688" s="490"/>
      <c r="M688" s="490"/>
      <c r="O688" s="490"/>
    </row>
    <row r="689" spans="1:15" ht="15">
      <c r="A689" s="76"/>
      <c r="B689" s="65"/>
      <c r="C689" s="87"/>
      <c r="D689" s="65"/>
      <c r="E689" s="490"/>
      <c r="F689" s="88"/>
      <c r="G689" s="490"/>
      <c r="I689" s="490"/>
      <c r="K689" s="490"/>
      <c r="M689" s="490"/>
      <c r="O689" s="490"/>
    </row>
    <row r="690" spans="1:15" ht="15">
      <c r="A690" s="76"/>
      <c r="B690" s="65"/>
      <c r="C690" s="87"/>
      <c r="D690" s="65"/>
      <c r="E690" s="490"/>
      <c r="F690" s="88"/>
      <c r="G690" s="490"/>
      <c r="I690" s="490"/>
      <c r="K690" s="490"/>
      <c r="M690" s="490"/>
      <c r="O690" s="490"/>
    </row>
    <row r="691" spans="1:15" ht="15">
      <c r="A691" s="76"/>
      <c r="B691" s="65"/>
      <c r="C691" s="87"/>
      <c r="D691" s="65"/>
      <c r="E691" s="490"/>
      <c r="F691" s="88"/>
      <c r="G691" s="490"/>
      <c r="I691" s="490"/>
      <c r="K691" s="490"/>
      <c r="M691" s="490"/>
      <c r="O691" s="490"/>
    </row>
    <row r="692" spans="1:15" ht="15">
      <c r="A692" s="76"/>
      <c r="B692" s="65"/>
      <c r="C692" s="87"/>
      <c r="D692" s="65"/>
      <c r="E692" s="490"/>
      <c r="F692" s="88"/>
      <c r="G692" s="490"/>
      <c r="I692" s="490"/>
      <c r="K692" s="490"/>
      <c r="M692" s="490"/>
      <c r="O692" s="490"/>
    </row>
    <row r="693" spans="1:15" ht="15">
      <c r="A693" s="76"/>
      <c r="B693" s="65"/>
      <c r="C693" s="87"/>
      <c r="D693" s="65"/>
      <c r="E693" s="490"/>
      <c r="F693" s="88"/>
      <c r="G693" s="490"/>
      <c r="I693" s="490"/>
      <c r="K693" s="490"/>
      <c r="M693" s="490"/>
      <c r="O693" s="490"/>
    </row>
    <row r="694" spans="1:15" ht="15">
      <c r="A694" s="76"/>
      <c r="B694" s="65"/>
      <c r="C694" s="87"/>
      <c r="D694" s="65"/>
      <c r="E694" s="490"/>
      <c r="F694" s="88"/>
      <c r="G694" s="490"/>
      <c r="I694" s="490"/>
      <c r="K694" s="490"/>
      <c r="M694" s="490"/>
      <c r="O694" s="490"/>
    </row>
    <row r="695" spans="1:15" ht="15">
      <c r="A695" s="76"/>
      <c r="B695" s="65"/>
      <c r="C695" s="87"/>
      <c r="D695" s="65"/>
      <c r="E695" s="490"/>
      <c r="F695" s="88"/>
      <c r="G695" s="490"/>
      <c r="I695" s="490"/>
      <c r="K695" s="490"/>
      <c r="M695" s="490"/>
      <c r="O695" s="490"/>
    </row>
    <row r="696" spans="1:15" ht="15">
      <c r="A696" s="76"/>
      <c r="B696" s="65"/>
      <c r="C696" s="87"/>
      <c r="D696" s="65"/>
      <c r="E696" s="490"/>
      <c r="F696" s="88"/>
      <c r="G696" s="490"/>
      <c r="I696" s="490"/>
      <c r="K696" s="490"/>
      <c r="M696" s="490"/>
      <c r="O696" s="490"/>
    </row>
    <row r="697" spans="1:15" ht="15">
      <c r="A697" s="76"/>
      <c r="B697" s="65"/>
      <c r="C697" s="87"/>
      <c r="D697" s="65"/>
      <c r="E697" s="490"/>
      <c r="F697" s="88"/>
      <c r="G697" s="490"/>
      <c r="I697" s="490"/>
      <c r="K697" s="490"/>
      <c r="M697" s="490"/>
      <c r="O697" s="490"/>
    </row>
    <row r="698" spans="1:15" ht="15">
      <c r="A698" s="76"/>
      <c r="B698" s="65"/>
      <c r="C698" s="87"/>
      <c r="D698" s="65"/>
      <c r="E698" s="490"/>
      <c r="F698" s="88"/>
      <c r="G698" s="490"/>
      <c r="I698" s="490"/>
      <c r="K698" s="490"/>
      <c r="M698" s="490"/>
      <c r="O698" s="490"/>
    </row>
    <row r="699" spans="1:15" ht="15">
      <c r="A699" s="76"/>
      <c r="B699" s="65"/>
      <c r="C699" s="87"/>
      <c r="D699" s="65"/>
      <c r="E699" s="490"/>
      <c r="F699" s="88"/>
      <c r="G699" s="490"/>
      <c r="I699" s="490"/>
      <c r="K699" s="490"/>
      <c r="M699" s="490"/>
      <c r="O699" s="490"/>
    </row>
    <row r="700" spans="1:15" ht="15">
      <c r="A700" s="76"/>
      <c r="B700" s="65"/>
      <c r="C700" s="87"/>
      <c r="D700" s="65"/>
      <c r="E700" s="490"/>
      <c r="F700" s="88"/>
      <c r="G700" s="490"/>
      <c r="I700" s="490"/>
      <c r="K700" s="490"/>
      <c r="M700" s="490"/>
      <c r="O700" s="490"/>
    </row>
    <row r="701" spans="1:15" ht="15">
      <c r="A701" s="76"/>
      <c r="B701" s="65"/>
      <c r="C701" s="87"/>
      <c r="D701" s="65"/>
      <c r="E701" s="490"/>
      <c r="F701" s="88"/>
      <c r="G701" s="490"/>
      <c r="I701" s="490"/>
      <c r="K701" s="490"/>
      <c r="M701" s="490"/>
      <c r="O701" s="490"/>
    </row>
    <row r="702" spans="1:15" ht="15">
      <c r="A702" s="76"/>
      <c r="B702" s="65"/>
      <c r="C702" s="87"/>
      <c r="D702" s="65"/>
      <c r="E702" s="490"/>
      <c r="F702" s="88"/>
      <c r="G702" s="490"/>
      <c r="I702" s="490"/>
      <c r="K702" s="490"/>
      <c r="M702" s="490"/>
      <c r="O702" s="490"/>
    </row>
    <row r="703" spans="1:15" ht="15">
      <c r="A703" s="76"/>
      <c r="B703" s="65"/>
      <c r="C703" s="87"/>
      <c r="D703" s="65"/>
      <c r="E703" s="490"/>
      <c r="F703" s="88"/>
      <c r="G703" s="490"/>
      <c r="I703" s="490"/>
      <c r="K703" s="490"/>
      <c r="M703" s="490"/>
      <c r="O703" s="490"/>
    </row>
    <row r="704" spans="1:15" ht="15">
      <c r="A704" s="76"/>
      <c r="B704" s="65"/>
      <c r="C704" s="87"/>
      <c r="D704" s="65"/>
      <c r="E704" s="490"/>
      <c r="F704" s="88"/>
      <c r="G704" s="490"/>
      <c r="I704" s="490"/>
      <c r="K704" s="490"/>
      <c r="M704" s="490"/>
      <c r="O704" s="490"/>
    </row>
    <row r="705" spans="1:15" ht="15">
      <c r="A705" s="76"/>
      <c r="B705" s="65"/>
      <c r="C705" s="87"/>
      <c r="D705" s="65"/>
      <c r="E705" s="490"/>
      <c r="F705" s="88"/>
      <c r="G705" s="490"/>
      <c r="I705" s="490"/>
      <c r="K705" s="490"/>
      <c r="M705" s="490"/>
      <c r="O705" s="490"/>
    </row>
    <row r="706" spans="1:15" ht="15">
      <c r="A706" s="76"/>
      <c r="B706" s="65"/>
      <c r="C706" s="87"/>
      <c r="D706" s="65"/>
      <c r="E706" s="490"/>
      <c r="F706" s="88"/>
      <c r="G706" s="490"/>
      <c r="I706" s="490"/>
      <c r="K706" s="490"/>
      <c r="M706" s="490"/>
      <c r="O706" s="490"/>
    </row>
    <row r="707" spans="1:15" ht="15">
      <c r="A707" s="76"/>
      <c r="B707" s="65"/>
      <c r="C707" s="87"/>
      <c r="D707" s="65"/>
      <c r="E707" s="490"/>
      <c r="F707" s="88"/>
      <c r="G707" s="490"/>
      <c r="I707" s="490"/>
      <c r="K707" s="490"/>
      <c r="M707" s="490"/>
      <c r="O707" s="490"/>
    </row>
    <row r="708" spans="1:15" ht="15">
      <c r="A708" s="76"/>
      <c r="B708" s="65"/>
      <c r="C708" s="87"/>
      <c r="D708" s="65"/>
      <c r="E708" s="490"/>
      <c r="F708" s="88"/>
      <c r="G708" s="490"/>
      <c r="I708" s="490"/>
      <c r="K708" s="490"/>
      <c r="M708" s="490"/>
      <c r="O708" s="490"/>
    </row>
    <row r="709" spans="1:15" ht="15">
      <c r="A709" s="76"/>
      <c r="B709" s="65"/>
      <c r="C709" s="87"/>
      <c r="D709" s="65"/>
      <c r="E709" s="490"/>
      <c r="F709" s="88"/>
      <c r="G709" s="490"/>
      <c r="I709" s="490"/>
      <c r="K709" s="490"/>
      <c r="M709" s="490"/>
      <c r="O709" s="490"/>
    </row>
    <row r="710" spans="1:15" ht="15">
      <c r="A710" s="76"/>
      <c r="B710" s="65"/>
      <c r="C710" s="87"/>
      <c r="D710" s="65"/>
      <c r="E710" s="490"/>
      <c r="F710" s="88"/>
      <c r="G710" s="490"/>
      <c r="I710" s="490"/>
      <c r="K710" s="490"/>
      <c r="M710" s="490"/>
      <c r="O710" s="490"/>
    </row>
    <row r="711" spans="1:15" ht="15">
      <c r="A711" s="76"/>
      <c r="B711" s="65"/>
      <c r="C711" s="87"/>
      <c r="D711" s="65"/>
      <c r="E711" s="490"/>
      <c r="F711" s="88"/>
      <c r="G711" s="490"/>
      <c r="I711" s="490"/>
      <c r="K711" s="490"/>
      <c r="M711" s="490"/>
      <c r="O711" s="490"/>
    </row>
    <row r="712" spans="1:15" ht="15">
      <c r="A712" s="76"/>
      <c r="B712" s="65"/>
      <c r="C712" s="87"/>
      <c r="D712" s="65"/>
      <c r="E712" s="490"/>
      <c r="F712" s="88"/>
      <c r="G712" s="490"/>
      <c r="I712" s="490"/>
      <c r="K712" s="490"/>
      <c r="M712" s="490"/>
      <c r="O712" s="490"/>
    </row>
    <row r="713" spans="1:15" ht="15">
      <c r="A713" s="76"/>
      <c r="B713" s="65"/>
      <c r="C713" s="87"/>
      <c r="D713" s="65"/>
      <c r="E713" s="490"/>
      <c r="F713" s="88"/>
      <c r="G713" s="490"/>
      <c r="I713" s="490"/>
      <c r="K713" s="490"/>
      <c r="M713" s="490"/>
      <c r="O713" s="490"/>
    </row>
    <row r="714" spans="1:15" ht="15">
      <c r="A714" s="76"/>
      <c r="B714" s="65"/>
      <c r="C714" s="87"/>
      <c r="D714" s="65"/>
      <c r="E714" s="490"/>
      <c r="F714" s="88"/>
      <c r="G714" s="490"/>
      <c r="I714" s="490"/>
      <c r="K714" s="490"/>
      <c r="M714" s="490"/>
      <c r="O714" s="490"/>
    </row>
    <row r="715" spans="1:15" ht="15">
      <c r="A715" s="76"/>
      <c r="B715" s="65"/>
      <c r="C715" s="87"/>
      <c r="D715" s="65"/>
      <c r="E715" s="490"/>
      <c r="F715" s="88"/>
      <c r="G715" s="490"/>
      <c r="I715" s="490"/>
      <c r="K715" s="490"/>
      <c r="M715" s="490"/>
      <c r="O715" s="490"/>
    </row>
    <row r="716" spans="5:15" ht="15">
      <c r="E716" s="490"/>
      <c r="G716" s="490"/>
      <c r="I716" s="490"/>
      <c r="K716" s="490"/>
      <c r="M716" s="490"/>
      <c r="O716" s="490"/>
    </row>
    <row r="717" spans="5:15" ht="15">
      <c r="E717" s="490"/>
      <c r="G717" s="490"/>
      <c r="I717" s="490"/>
      <c r="K717" s="490"/>
      <c r="M717" s="490"/>
      <c r="O717" s="490"/>
    </row>
  </sheetData>
  <sheetProtection password="8CA5" sheet="1" objects="1" scenarios="1"/>
  <conditionalFormatting sqref="O1:O65536 G1:G65536 I1:I65536 K1:K65536 M1:M65536 E1:E65536">
    <cfRule type="cellIs" priority="1" dxfId="6" operator="notEqual" stopIfTrue="1">
      <formula>0</formula>
    </cfRule>
    <cfRule type="expression" priority="2" dxfId="7" stopIfTrue="1">
      <formula>$A1&lt;&gt;0</formula>
    </cfRule>
  </conditionalFormatting>
  <printOptions horizontalCentered="1"/>
  <pageMargins left="0.5" right="0.25" top="1" bottom="0.75" header="0.5" footer="0.25"/>
  <pageSetup fitToHeight="0" fitToWidth="1" horizontalDpi="600" verticalDpi="600" orientation="landscape" scale="62" r:id="rId1"/>
  <headerFooter alignWithMargins="0">
    <oddHeader>&amp;R&amp;"Arial,Bold"&amp;11WORKSHEET C-1
AUDITED - BALANCE SHEET
</oddHeader>
    <oddFooter xml:space="preserve">&amp;L&amp;F
&amp;A&amp;C
&amp;R&amp;D
 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U819"/>
  <sheetViews>
    <sheetView showGridLines="0" zoomScale="75" zoomScaleNormal="75" zoomScalePageLayoutView="0" workbookViewId="0" topLeftCell="B1">
      <selection activeCell="A1" sqref="A1"/>
    </sheetView>
  </sheetViews>
  <sheetFormatPr defaultColWidth="7.8515625" defaultRowHeight="12.75"/>
  <cols>
    <col min="1" max="1" width="5.8515625" style="61" customWidth="1"/>
    <col min="2" max="2" width="39.7109375" style="28" bestFit="1" customWidth="1"/>
    <col min="3" max="3" width="1.57421875" style="28" customWidth="1"/>
    <col min="4" max="4" width="17.28125" style="28" customWidth="1"/>
    <col min="5" max="5" width="4.7109375" style="487" customWidth="1"/>
    <col min="6" max="6" width="11.7109375" style="79" customWidth="1"/>
    <col min="7" max="7" width="4.7109375" style="487" customWidth="1"/>
    <col min="8" max="8" width="11.7109375" style="28" customWidth="1"/>
    <col min="9" max="9" width="4.7109375" style="487" customWidth="1"/>
    <col min="10" max="10" width="11.7109375" style="28" customWidth="1"/>
    <col min="11" max="11" width="4.7109375" style="487" customWidth="1"/>
    <col min="12" max="12" width="11.7109375" style="28" customWidth="1"/>
    <col min="13" max="13" width="4.7109375" style="487" customWidth="1"/>
    <col min="14" max="14" width="11.7109375" style="28" customWidth="1"/>
    <col min="15" max="15" width="4.7109375" style="487" customWidth="1"/>
    <col min="16" max="16" width="11.7109375" style="28" customWidth="1"/>
    <col min="17" max="17" width="4.421875" style="28" customWidth="1"/>
    <col min="18" max="18" width="19.8515625" style="28" bestFit="1" customWidth="1"/>
    <col min="19" max="19" width="1.421875" style="28" customWidth="1"/>
    <col min="20" max="20" width="16.8515625" style="28" customWidth="1"/>
    <col min="21" max="16384" width="7.8515625" style="28" customWidth="1"/>
  </cols>
  <sheetData>
    <row r="1" spans="6:21" ht="14.25">
      <c r="F1" s="6"/>
      <c r="U1" s="7"/>
    </row>
    <row r="2" spans="1:18" ht="15">
      <c r="A2" s="28"/>
      <c r="B2" s="62" t="s">
        <v>40</v>
      </c>
      <c r="C2" s="62"/>
      <c r="D2" s="254">
        <f>IF(+[0]!ProviderName&lt;&gt;0,+[0]!ProviderName,0)</f>
        <v>0</v>
      </c>
      <c r="F2" s="28"/>
      <c r="Q2" s="71" t="s">
        <v>45</v>
      </c>
      <c r="R2" s="296">
        <f>IF(Begindate&lt;&gt;0,(Begindate),0)</f>
        <v>0</v>
      </c>
    </row>
    <row r="3" spans="1:18" ht="14.25">
      <c r="A3" s="28"/>
      <c r="B3" s="29"/>
      <c r="C3" s="29"/>
      <c r="D3" s="63"/>
      <c r="F3" s="28"/>
      <c r="Q3" s="82"/>
      <c r="R3" s="91"/>
    </row>
    <row r="4" spans="1:18" ht="15">
      <c r="A4" s="28"/>
      <c r="B4" s="62" t="s">
        <v>42</v>
      </c>
      <c r="C4" s="62"/>
      <c r="D4" s="255">
        <f>IF(+Instruct!C15&lt;&gt;0,+Instruct!C15,0)</f>
        <v>0</v>
      </c>
      <c r="F4" s="28"/>
      <c r="Q4" s="71" t="s">
        <v>47</v>
      </c>
      <c r="R4" s="296">
        <f>IF(Enddate&lt;&gt;0,(Enddate),0)</f>
        <v>0</v>
      </c>
    </row>
    <row r="5" ht="14.25">
      <c r="F5" s="28"/>
    </row>
    <row r="6" spans="4:20" ht="14.25">
      <c r="D6" s="75"/>
      <c r="R6" s="75"/>
      <c r="T6" s="75"/>
    </row>
    <row r="7" spans="4:20" ht="14.25">
      <c r="D7" s="75" t="s">
        <v>674</v>
      </c>
      <c r="R7" s="78" t="s">
        <v>676</v>
      </c>
      <c r="T7" s="75" t="s">
        <v>677</v>
      </c>
    </row>
    <row r="8" spans="4:20" ht="14.25">
      <c r="D8" s="8" t="s">
        <v>243</v>
      </c>
      <c r="E8" s="488"/>
      <c r="F8" s="232" t="s">
        <v>678</v>
      </c>
      <c r="G8" s="488"/>
      <c r="H8" s="147"/>
      <c r="I8" s="488"/>
      <c r="J8" s="147"/>
      <c r="K8" s="488"/>
      <c r="L8" s="147"/>
      <c r="M8" s="488"/>
      <c r="N8" s="147"/>
      <c r="O8" s="488"/>
      <c r="P8" s="147"/>
      <c r="R8" s="80" t="s">
        <v>242</v>
      </c>
      <c r="T8" s="8" t="s">
        <v>243</v>
      </c>
    </row>
    <row r="9" spans="1:20" ht="15">
      <c r="A9" s="108" t="str">
        <f>+'C-2'!A9</f>
        <v>ROUTINE CHARGES</v>
      </c>
      <c r="D9" s="82"/>
      <c r="R9" s="83"/>
      <c r="T9" s="29"/>
    </row>
    <row r="10" spans="4:20" ht="14.25">
      <c r="D10" s="82"/>
      <c r="R10" s="83"/>
      <c r="T10" s="29"/>
    </row>
    <row r="11" spans="1:20" ht="14.25">
      <c r="A11" s="77" t="str">
        <f>+'C-2'!A11</f>
        <v>1.</v>
      </c>
      <c r="B11" s="233" t="str">
        <f>+'C-2'!B11</f>
        <v>Routine Charges</v>
      </c>
      <c r="C11" s="233"/>
      <c r="D11" s="266">
        <f>+'C-2'!C11+'C-2'!D11</f>
        <v>0</v>
      </c>
      <c r="F11" s="52"/>
      <c r="H11" s="52"/>
      <c r="J11" s="52"/>
      <c r="L11" s="52"/>
      <c r="N11" s="52"/>
      <c r="P11" s="52"/>
      <c r="Q11" s="196" t="s">
        <v>50</v>
      </c>
      <c r="R11" s="197">
        <f>F11+H11+J11+L11+N11+P11</f>
        <v>0</v>
      </c>
      <c r="T11" s="202">
        <f>+D11+R11</f>
        <v>0</v>
      </c>
    </row>
    <row r="12" spans="1:20" ht="14.25">
      <c r="A12" s="195"/>
      <c r="D12" s="83"/>
      <c r="Q12" s="196"/>
      <c r="R12" s="53"/>
      <c r="T12" s="85"/>
    </row>
    <row r="13" spans="1:20" ht="14.25">
      <c r="A13" s="77" t="str">
        <f>+'C-2'!A13</f>
        <v>2.</v>
      </c>
      <c r="B13" s="233" t="str">
        <f>+'C-2'!B13</f>
        <v>Less:  Allowances &amp; Discounts</v>
      </c>
      <c r="C13" s="233"/>
      <c r="D13" s="265">
        <f>+'C-2'!C13+'C-2'!D13</f>
        <v>0</v>
      </c>
      <c r="F13" s="52"/>
      <c r="H13" s="52"/>
      <c r="J13" s="52"/>
      <c r="L13" s="52"/>
      <c r="N13" s="52"/>
      <c r="P13" s="52"/>
      <c r="Q13" s="196" t="s">
        <v>52</v>
      </c>
      <c r="R13" s="197">
        <f>F13+H13+J13+L13+N13+P13</f>
        <v>0</v>
      </c>
      <c r="T13" s="202">
        <f>+D13+R13</f>
        <v>0</v>
      </c>
    </row>
    <row r="14" spans="1:20" ht="14.25">
      <c r="A14" s="77"/>
      <c r="B14" s="233"/>
      <c r="C14" s="233"/>
      <c r="D14" s="83"/>
      <c r="R14" s="199"/>
      <c r="T14" s="85"/>
    </row>
    <row r="15" spans="1:20" ht="15.75" thickBot="1">
      <c r="A15" s="77" t="str">
        <f>+'C-2'!A15</f>
        <v>3.</v>
      </c>
      <c r="B15" s="235" t="str">
        <f>+'C-2'!B15</f>
        <v>NET ROUTINE CHARGES</v>
      </c>
      <c r="C15" s="235"/>
      <c r="D15" s="272">
        <f>SUM(D11:D13)</f>
        <v>0</v>
      </c>
      <c r="F15" s="264">
        <f>SUM(F11:F14)</f>
        <v>0</v>
      </c>
      <c r="H15" s="264">
        <f>SUM(H11:H14)</f>
        <v>0</v>
      </c>
      <c r="J15" s="264">
        <f>SUM(J11:J14)</f>
        <v>0</v>
      </c>
      <c r="L15" s="264">
        <f>SUM(L11:L14)</f>
        <v>0</v>
      </c>
      <c r="N15" s="264">
        <f>SUM(N11:N14)</f>
        <v>0</v>
      </c>
      <c r="P15" s="264">
        <f>SUM(P11:P14)</f>
        <v>0</v>
      </c>
      <c r="Q15" s="196" t="s">
        <v>54</v>
      </c>
      <c r="R15" s="207">
        <f>F15+H15+J15+L15+N15+P15</f>
        <v>0</v>
      </c>
      <c r="S15" s="127"/>
      <c r="T15" s="204">
        <f>+D15+R15</f>
        <v>0</v>
      </c>
    </row>
    <row r="16" spans="1:20" ht="15" thickTop="1">
      <c r="A16" s="77"/>
      <c r="B16" s="233"/>
      <c r="C16" s="233"/>
      <c r="D16" s="85"/>
      <c r="R16" s="57"/>
      <c r="T16" s="85"/>
    </row>
    <row r="17" spans="1:20" ht="14.25">
      <c r="A17" s="77"/>
      <c r="B17" s="233"/>
      <c r="C17" s="233"/>
      <c r="D17" s="85"/>
      <c r="R17" s="85"/>
      <c r="T17" s="85"/>
    </row>
    <row r="18" spans="1:20" ht="15">
      <c r="A18" s="108" t="str">
        <f>+'C-2'!A18</f>
        <v>ANCILLARY CHARGES</v>
      </c>
      <c r="B18" s="233"/>
      <c r="C18" s="233"/>
      <c r="D18" s="29"/>
      <c r="F18" s="83"/>
      <c r="R18" s="57"/>
      <c r="T18" s="85"/>
    </row>
    <row r="19" spans="1:6" ht="14.25">
      <c r="A19" s="77"/>
      <c r="B19" s="233"/>
      <c r="C19" s="233"/>
      <c r="D19" s="29"/>
      <c r="F19" s="83"/>
    </row>
    <row r="20" spans="1:20" ht="15" thickBot="1">
      <c r="A20" s="77" t="str">
        <f>+'C-2'!A20</f>
        <v>4.</v>
      </c>
      <c r="B20" s="233" t="str">
        <f>+'C-2'!B20</f>
        <v>Physical Therapy</v>
      </c>
      <c r="C20" s="233"/>
      <c r="D20" s="266">
        <f>+'C-2'!C20+'C-2'!D20</f>
        <v>0</v>
      </c>
      <c r="F20" s="52"/>
      <c r="H20" s="52"/>
      <c r="J20" s="52"/>
      <c r="L20" s="52"/>
      <c r="N20" s="52"/>
      <c r="P20" s="52"/>
      <c r="Q20" s="196" t="s">
        <v>56</v>
      </c>
      <c r="R20" s="197">
        <f>F20+H20+J20+L20+N20+P20</f>
        <v>0</v>
      </c>
      <c r="T20" s="204">
        <f>+D20+R20</f>
        <v>0</v>
      </c>
    </row>
    <row r="21" spans="1:20" ht="15" thickTop="1">
      <c r="A21" s="77"/>
      <c r="B21" s="233"/>
      <c r="C21" s="233"/>
      <c r="D21" s="83"/>
      <c r="F21" s="83"/>
      <c r="Q21" s="196"/>
      <c r="R21" s="85"/>
      <c r="T21" s="85"/>
    </row>
    <row r="22" spans="1:20" ht="15" thickBot="1">
      <c r="A22" s="77" t="str">
        <f>+'C-2'!A22</f>
        <v>5.</v>
      </c>
      <c r="B22" s="233" t="str">
        <f>+'C-2'!B22</f>
        <v>Occupational Therapy</v>
      </c>
      <c r="C22" s="233"/>
      <c r="D22" s="265">
        <f>+'C-2'!C22+'C-2'!D22</f>
        <v>0</v>
      </c>
      <c r="F22" s="52"/>
      <c r="H22" s="52"/>
      <c r="J22" s="52"/>
      <c r="L22" s="52"/>
      <c r="N22" s="52"/>
      <c r="P22" s="52"/>
      <c r="Q22" s="196" t="s">
        <v>58</v>
      </c>
      <c r="R22" s="197">
        <f>F22+H22+J22+L22+N22+P22</f>
        <v>0</v>
      </c>
      <c r="T22" s="204">
        <f>+D22+R22</f>
        <v>0</v>
      </c>
    </row>
    <row r="23" spans="1:20" ht="15" thickTop="1">
      <c r="A23" s="77"/>
      <c r="B23" s="233"/>
      <c r="C23" s="233"/>
      <c r="D23" s="83"/>
      <c r="F23" s="199"/>
      <c r="Q23" s="196"/>
      <c r="R23" s="85"/>
      <c r="T23" s="85"/>
    </row>
    <row r="24" spans="1:20" ht="15" thickBot="1">
      <c r="A24" s="77" t="str">
        <f>+'C-2'!A24</f>
        <v>6.</v>
      </c>
      <c r="B24" s="233" t="str">
        <f>+'C-2'!B24</f>
        <v>Speech Therapy</v>
      </c>
      <c r="C24" s="233"/>
      <c r="D24" s="265">
        <f>+'C-2'!C24+'C-2'!D24</f>
        <v>0</v>
      </c>
      <c r="F24" s="52"/>
      <c r="H24" s="52"/>
      <c r="J24" s="52"/>
      <c r="L24" s="52"/>
      <c r="N24" s="52"/>
      <c r="P24" s="52"/>
      <c r="Q24" s="196" t="s">
        <v>60</v>
      </c>
      <c r="R24" s="197">
        <f>F24+H24+J24+L24+N24+P24</f>
        <v>0</v>
      </c>
      <c r="T24" s="204">
        <f>+D24+R24</f>
        <v>0</v>
      </c>
    </row>
    <row r="25" spans="1:20" ht="15" thickTop="1">
      <c r="A25" s="77"/>
      <c r="B25" s="233"/>
      <c r="C25" s="233"/>
      <c r="D25" s="83"/>
      <c r="F25" s="199"/>
      <c r="Q25" s="196"/>
      <c r="R25" s="85"/>
      <c r="T25" s="85"/>
    </row>
    <row r="26" spans="1:20" ht="15" thickBot="1">
      <c r="A26" s="77" t="str">
        <f>+'C-2'!A26</f>
        <v>7.</v>
      </c>
      <c r="B26" s="233" t="str">
        <f>+'C-2'!B26</f>
        <v>Inhalation Therapy</v>
      </c>
      <c r="C26" s="233"/>
      <c r="D26" s="265">
        <f>+'C-2'!C26+'C-2'!D26</f>
        <v>0</v>
      </c>
      <c r="F26" s="52"/>
      <c r="H26" s="52"/>
      <c r="J26" s="52"/>
      <c r="L26" s="52"/>
      <c r="N26" s="52"/>
      <c r="P26" s="52"/>
      <c r="Q26" s="196" t="s">
        <v>229</v>
      </c>
      <c r="R26" s="197">
        <f>F26+H26+J26+L26+N26+P26</f>
        <v>0</v>
      </c>
      <c r="T26" s="204">
        <f>+D26+R26</f>
        <v>0</v>
      </c>
    </row>
    <row r="27" spans="1:20" ht="15" thickTop="1">
      <c r="A27" s="77"/>
      <c r="B27" s="233"/>
      <c r="C27" s="233"/>
      <c r="D27" s="83"/>
      <c r="F27" s="199"/>
      <c r="Q27" s="196"/>
      <c r="R27" s="85"/>
      <c r="T27" s="85"/>
    </row>
    <row r="28" spans="1:20" ht="15" thickBot="1">
      <c r="A28" s="77" t="str">
        <f>+'C-2'!A28</f>
        <v>8.</v>
      </c>
      <c r="B28" s="233" t="str">
        <f>+'C-2'!B28</f>
        <v>Pharmacy</v>
      </c>
      <c r="C28" s="233"/>
      <c r="D28" s="265">
        <f>+'C-2'!C28+'C-2'!D28</f>
        <v>0</v>
      </c>
      <c r="F28" s="52"/>
      <c r="H28" s="52"/>
      <c r="J28" s="52"/>
      <c r="L28" s="52"/>
      <c r="N28" s="52"/>
      <c r="P28" s="52"/>
      <c r="Q28" s="196" t="s">
        <v>230</v>
      </c>
      <c r="R28" s="197">
        <f>F28+H28+J28+L28+N28+P28</f>
        <v>0</v>
      </c>
      <c r="T28" s="204">
        <f>+D28+R28</f>
        <v>0</v>
      </c>
    </row>
    <row r="29" spans="1:20" ht="15" thickTop="1">
      <c r="A29" s="77"/>
      <c r="B29" s="233"/>
      <c r="C29" s="233"/>
      <c r="D29" s="55"/>
      <c r="F29" s="199"/>
      <c r="Q29" s="196"/>
      <c r="R29" s="85"/>
      <c r="T29" s="85"/>
    </row>
    <row r="30" spans="1:20" ht="15" thickBot="1">
      <c r="A30" s="77" t="str">
        <f>+'C-2'!A30</f>
        <v>9.</v>
      </c>
      <c r="B30" s="233" t="str">
        <f>+'C-2'!B30</f>
        <v>Laboratory</v>
      </c>
      <c r="C30" s="233"/>
      <c r="D30" s="265">
        <f>+'C-2'!C30+'C-2'!D30</f>
        <v>0</v>
      </c>
      <c r="F30" s="52"/>
      <c r="H30" s="52"/>
      <c r="J30" s="52"/>
      <c r="L30" s="52"/>
      <c r="N30" s="52"/>
      <c r="P30" s="52"/>
      <c r="Q30" s="196" t="s">
        <v>231</v>
      </c>
      <c r="R30" s="197">
        <f>F30+H30+J30+L30+N30+P30</f>
        <v>0</v>
      </c>
      <c r="T30" s="204">
        <f>+D30+R30</f>
        <v>0</v>
      </c>
    </row>
    <row r="31" spans="1:20" ht="15" thickTop="1">
      <c r="A31" s="77"/>
      <c r="B31" s="233"/>
      <c r="C31" s="233"/>
      <c r="D31" s="55"/>
      <c r="F31" s="199"/>
      <c r="Q31" s="196"/>
      <c r="R31" s="83"/>
      <c r="T31" s="83"/>
    </row>
    <row r="32" spans="1:20" ht="14.25">
      <c r="A32" s="77" t="str">
        <f>+'C-2'!A32</f>
        <v>10.</v>
      </c>
      <c r="B32" s="233" t="str">
        <f>+'C-2'!B32</f>
        <v>Central Supply</v>
      </c>
      <c r="C32" s="233"/>
      <c r="D32" s="265">
        <f>+'C-2'!C32+'C-2'!D32</f>
        <v>0</v>
      </c>
      <c r="F32" s="52"/>
      <c r="H32" s="52"/>
      <c r="J32" s="52"/>
      <c r="L32" s="52"/>
      <c r="N32" s="52"/>
      <c r="P32" s="52"/>
      <c r="Q32" s="196" t="s">
        <v>233</v>
      </c>
      <c r="R32" s="197">
        <f>F32+H32+J32+L32+N32+P32</f>
        <v>0</v>
      </c>
      <c r="T32" s="202">
        <f>+D32+R32</f>
        <v>0</v>
      </c>
    </row>
    <row r="33" spans="1:20" ht="14.25">
      <c r="A33" s="77"/>
      <c r="B33" s="233"/>
      <c r="C33" s="233"/>
      <c r="D33" s="55"/>
      <c r="F33" s="199"/>
      <c r="Q33" s="196"/>
      <c r="R33" s="83"/>
      <c r="T33" s="83"/>
    </row>
    <row r="34" spans="1:20" ht="14.25">
      <c r="A34" s="77" t="str">
        <f>+'C-2'!A34</f>
        <v>11.</v>
      </c>
      <c r="B34" s="233" t="str">
        <f>+'C-2'!B34</f>
        <v>X-Ray</v>
      </c>
      <c r="C34" s="233"/>
      <c r="D34" s="265">
        <f>+'C-2'!C34+'C-2'!D34</f>
        <v>0</v>
      </c>
      <c r="F34" s="52"/>
      <c r="H34" s="52"/>
      <c r="J34" s="52"/>
      <c r="L34" s="52"/>
      <c r="N34" s="52"/>
      <c r="P34" s="52"/>
      <c r="Q34" s="196">
        <v>11</v>
      </c>
      <c r="R34" s="197">
        <f>F34+H34+J34+L34+N34+P34</f>
        <v>0</v>
      </c>
      <c r="T34" s="202">
        <f>+D34+R34</f>
        <v>0</v>
      </c>
    </row>
    <row r="35" spans="1:20" ht="14.25">
      <c r="A35" s="77"/>
      <c r="B35" s="233"/>
      <c r="C35" s="233"/>
      <c r="D35" s="55"/>
      <c r="F35" s="199"/>
      <c r="Q35" s="196"/>
      <c r="R35" s="53"/>
      <c r="T35" s="53"/>
    </row>
    <row r="36" spans="1:20" ht="14.25">
      <c r="A36" s="77" t="str">
        <f>+'C-2'!A36</f>
        <v>12.</v>
      </c>
      <c r="B36" s="233" t="str">
        <f>+'C-2'!B36</f>
        <v>Durable Medical Equipment</v>
      </c>
      <c r="C36" s="233"/>
      <c r="D36" s="265">
        <f>+'C-2'!C36+'C-2'!D36</f>
        <v>0</v>
      </c>
      <c r="F36" s="52"/>
      <c r="H36" s="52"/>
      <c r="J36" s="52"/>
      <c r="L36" s="52"/>
      <c r="N36" s="52"/>
      <c r="P36" s="52"/>
      <c r="Q36" s="196">
        <v>12</v>
      </c>
      <c r="R36" s="197">
        <f>F36+H36+J36+L36+N36+P36</f>
        <v>0</v>
      </c>
      <c r="T36" s="202">
        <f>+D36+R36</f>
        <v>0</v>
      </c>
    </row>
    <row r="37" spans="1:20" ht="14.25">
      <c r="A37" s="77"/>
      <c r="B37" s="233"/>
      <c r="C37" s="233"/>
      <c r="D37" s="83"/>
      <c r="F37" s="199"/>
      <c r="Q37" s="196"/>
      <c r="R37" s="53"/>
      <c r="T37" s="53"/>
    </row>
    <row r="38" spans="1:20" ht="14.25">
      <c r="A38" s="77" t="str">
        <f>+'C-2'!A38</f>
        <v>13.</v>
      </c>
      <c r="B38" s="233" t="str">
        <f>+'C-2'!B38</f>
        <v>Other Ancillaries</v>
      </c>
      <c r="C38" s="233"/>
      <c r="D38" s="265">
        <f>+'C-2'!C38+'C-2'!D38</f>
        <v>0</v>
      </c>
      <c r="F38" s="52"/>
      <c r="H38" s="52"/>
      <c r="J38" s="52"/>
      <c r="L38" s="52"/>
      <c r="N38" s="52"/>
      <c r="P38" s="52"/>
      <c r="Q38" s="196">
        <v>13</v>
      </c>
      <c r="R38" s="197">
        <f>F38+H38+J38+L38+N38+P38</f>
        <v>0</v>
      </c>
      <c r="T38" s="202">
        <f>+D38+R38</f>
        <v>0</v>
      </c>
    </row>
    <row r="39" spans="1:18" ht="14.25">
      <c r="A39" s="77"/>
      <c r="B39" s="233"/>
      <c r="C39" s="233"/>
      <c r="D39" s="83"/>
      <c r="F39" s="83"/>
      <c r="H39" s="199"/>
      <c r="J39" s="199"/>
      <c r="L39" s="199"/>
      <c r="N39" s="199"/>
      <c r="P39" s="199"/>
      <c r="Q39" s="199"/>
      <c r="R39" s="199"/>
    </row>
    <row r="40" spans="1:20" ht="15.75" thickBot="1">
      <c r="A40" s="77" t="str">
        <f>+'C-2'!A40</f>
        <v>14.</v>
      </c>
      <c r="B40" s="235" t="str">
        <f>+'C-2'!B40</f>
        <v>TOTAL ANCILLARY CHARGES</v>
      </c>
      <c r="C40" s="235"/>
      <c r="D40" s="264">
        <f>SUM(D20:D38)</f>
        <v>0</v>
      </c>
      <c r="F40" s="264">
        <f>SUM(F20:F38)</f>
        <v>0</v>
      </c>
      <c r="H40" s="264">
        <f>SUM(H20:H38)</f>
        <v>0</v>
      </c>
      <c r="J40" s="264">
        <f>SUM(J20:J38)</f>
        <v>0</v>
      </c>
      <c r="L40" s="264">
        <f>SUM(L20:L38)</f>
        <v>0</v>
      </c>
      <c r="N40" s="264">
        <f>SUM(N20:N38)</f>
        <v>0</v>
      </c>
      <c r="P40" s="264">
        <f>SUM(P20:P38)</f>
        <v>0</v>
      </c>
      <c r="Q40" s="196" t="s">
        <v>259</v>
      </c>
      <c r="R40" s="207">
        <f>F40+H40+J40+L40+N40+P40</f>
        <v>0</v>
      </c>
      <c r="T40" s="204">
        <f>+D40+R40</f>
        <v>0</v>
      </c>
    </row>
    <row r="41" spans="1:20" ht="15" thickTop="1">
      <c r="A41" s="77"/>
      <c r="B41" s="233"/>
      <c r="C41" s="233"/>
      <c r="D41" s="29"/>
      <c r="F41" s="209"/>
      <c r="H41" s="209"/>
      <c r="J41" s="209"/>
      <c r="L41" s="209"/>
      <c r="N41" s="209"/>
      <c r="P41" s="209"/>
      <c r="Q41" s="208"/>
      <c r="R41" s="209"/>
      <c r="S41" s="210"/>
      <c r="T41" s="209"/>
    </row>
    <row r="42" spans="1:20" ht="14.25">
      <c r="A42" s="77"/>
      <c r="B42" s="233"/>
      <c r="C42" s="233"/>
      <c r="D42" s="29"/>
      <c r="F42" s="209"/>
      <c r="H42" s="209"/>
      <c r="J42" s="209"/>
      <c r="L42" s="209"/>
      <c r="N42" s="209"/>
      <c r="P42" s="209"/>
      <c r="Q42" s="208"/>
      <c r="R42" s="209"/>
      <c r="S42" s="210"/>
      <c r="T42" s="209"/>
    </row>
    <row r="43" spans="1:20" ht="15">
      <c r="A43" s="108" t="str">
        <f>+'C-2'!A43</f>
        <v>OTHER REVENUE</v>
      </c>
      <c r="B43" s="233"/>
      <c r="C43" s="233"/>
      <c r="D43" s="29"/>
      <c r="F43" s="209"/>
      <c r="H43" s="209"/>
      <c r="J43" s="209"/>
      <c r="L43" s="209"/>
      <c r="N43" s="209"/>
      <c r="P43" s="209"/>
      <c r="Q43" s="208"/>
      <c r="R43" s="209"/>
      <c r="S43" s="210"/>
      <c r="T43" s="209"/>
    </row>
    <row r="44" spans="1:4" ht="14.25">
      <c r="A44" s="77"/>
      <c r="B44" s="233"/>
      <c r="C44" s="233"/>
      <c r="D44" s="29"/>
    </row>
    <row r="45" spans="1:20" ht="14.25">
      <c r="A45" s="77" t="str">
        <f>+'C-2'!A45</f>
        <v>15.</v>
      </c>
      <c r="B45" s="233" t="str">
        <f>+'C-2'!B45</f>
        <v>Meals Charged to Employees/Guests</v>
      </c>
      <c r="C45" s="233"/>
      <c r="D45" s="266">
        <f>+'C-2'!C45+'C-2'!D45</f>
        <v>0</v>
      </c>
      <c r="F45" s="52"/>
      <c r="H45" s="52"/>
      <c r="J45" s="52"/>
      <c r="L45" s="52"/>
      <c r="N45" s="52"/>
      <c r="P45" s="52"/>
      <c r="Q45" s="196">
        <v>15</v>
      </c>
      <c r="R45" s="197">
        <f>F45+H45+J45+L45+N45+P45</f>
        <v>0</v>
      </c>
      <c r="T45" s="202">
        <f>+D45+R45</f>
        <v>0</v>
      </c>
    </row>
    <row r="46" spans="1:17" ht="14.25">
      <c r="A46" s="77"/>
      <c r="B46" s="233"/>
      <c r="C46" s="233"/>
      <c r="D46" s="83"/>
      <c r="Q46" s="196"/>
    </row>
    <row r="47" spans="1:20" ht="14.25">
      <c r="A47" s="77" t="str">
        <f>+'C-2'!A47</f>
        <v>16.</v>
      </c>
      <c r="B47" s="233" t="str">
        <f>+'C-2'!B47</f>
        <v>Investment Income</v>
      </c>
      <c r="C47" s="233"/>
      <c r="D47" s="265">
        <f>+'C-2'!C47+'C-2'!D47</f>
        <v>0</v>
      </c>
      <c r="F47" s="52"/>
      <c r="H47" s="52"/>
      <c r="J47" s="52"/>
      <c r="L47" s="52"/>
      <c r="N47" s="52"/>
      <c r="P47" s="52"/>
      <c r="Q47" s="196">
        <v>16</v>
      </c>
      <c r="R47" s="197">
        <f>F47+H47+J47+L47+N47+P47</f>
        <v>0</v>
      </c>
      <c r="T47" s="202">
        <f>+D47+R47</f>
        <v>0</v>
      </c>
    </row>
    <row r="48" spans="1:20" ht="14.25">
      <c r="A48" s="77"/>
      <c r="B48" s="233"/>
      <c r="C48" s="233"/>
      <c r="D48" s="55"/>
      <c r="Q48" s="196"/>
      <c r="R48" s="83"/>
      <c r="T48" s="83"/>
    </row>
    <row r="49" spans="1:20" ht="14.25">
      <c r="A49" s="77" t="str">
        <f>+'C-2'!A49</f>
        <v>17.</v>
      </c>
      <c r="B49" s="233" t="str">
        <f>+'C-2'!B49</f>
        <v>Rental of Facilities &amp; Equipment</v>
      </c>
      <c r="C49" s="233"/>
      <c r="D49" s="265">
        <f>+'C-2'!C49+'C-2'!D49</f>
        <v>0</v>
      </c>
      <c r="F49" s="52"/>
      <c r="H49" s="52"/>
      <c r="J49" s="52"/>
      <c r="L49" s="52"/>
      <c r="N49" s="52"/>
      <c r="P49" s="52"/>
      <c r="Q49" s="196" t="s">
        <v>265</v>
      </c>
      <c r="R49" s="197">
        <f>F49+H49+J49+L49+N49+P49</f>
        <v>0</v>
      </c>
      <c r="T49" s="202">
        <f>+D49+R49</f>
        <v>0</v>
      </c>
    </row>
    <row r="50" spans="1:17" ht="14.25">
      <c r="A50" s="77"/>
      <c r="B50" s="233"/>
      <c r="C50" s="233"/>
      <c r="D50" s="55"/>
      <c r="Q50" s="196"/>
    </row>
    <row r="51" spans="1:20" ht="14.25">
      <c r="A51" s="77" t="str">
        <f>+'C-2'!A51</f>
        <v>18.</v>
      </c>
      <c r="B51" s="233" t="str">
        <f>+'C-2'!B51</f>
        <v>Worker's Comp. Revenue for</v>
      </c>
      <c r="C51" s="233"/>
      <c r="D51" s="55"/>
      <c r="Q51" s="196"/>
      <c r="R51" s="53"/>
      <c r="T51" s="53"/>
    </row>
    <row r="52" spans="1:20" ht="14.25">
      <c r="A52" s="77"/>
      <c r="B52" s="233" t="str">
        <f>+'C-2'!B52</f>
        <v>Retrospective Rating Plans</v>
      </c>
      <c r="C52" s="233"/>
      <c r="D52" s="265">
        <f>+'C-2'!C52+'C-2'!D52</f>
        <v>0</v>
      </c>
      <c r="F52" s="52"/>
      <c r="H52" s="52"/>
      <c r="J52" s="52"/>
      <c r="L52" s="52"/>
      <c r="N52" s="52"/>
      <c r="P52" s="52"/>
      <c r="Q52" s="196" t="s">
        <v>267</v>
      </c>
      <c r="R52" s="197">
        <f>F52+H52+J52+L52+N52+P52</f>
        <v>0</v>
      </c>
      <c r="T52" s="202">
        <f>+D52+R52</f>
        <v>0</v>
      </c>
    </row>
    <row r="53" spans="1:20" ht="14.25">
      <c r="A53" s="77"/>
      <c r="B53" s="233"/>
      <c r="C53" s="233"/>
      <c r="D53" s="55"/>
      <c r="Q53" s="196"/>
      <c r="R53" s="53"/>
      <c r="T53" s="53"/>
    </row>
    <row r="54" spans="1:20" ht="14.25">
      <c r="A54" s="77" t="str">
        <f>+'C-2'!A54</f>
        <v>19.</v>
      </c>
      <c r="B54" s="233" t="str">
        <f>+'C-2'!B54</f>
        <v>Beauty/Barber Shop Income</v>
      </c>
      <c r="C54" s="233"/>
      <c r="D54" s="265">
        <f>+'C-2'!C54+'C-2'!D54</f>
        <v>0</v>
      </c>
      <c r="F54" s="52"/>
      <c r="H54" s="52"/>
      <c r="J54" s="52"/>
      <c r="L54" s="52"/>
      <c r="N54" s="52"/>
      <c r="P54" s="52"/>
      <c r="Q54" s="196" t="s">
        <v>269</v>
      </c>
      <c r="R54" s="197">
        <f>F54+H54+J54+L54+N54+P54</f>
        <v>0</v>
      </c>
      <c r="T54" s="202">
        <f>+D54+R54</f>
        <v>0</v>
      </c>
    </row>
    <row r="55" spans="1:20" ht="14.25">
      <c r="A55" s="77"/>
      <c r="B55" s="233"/>
      <c r="C55" s="233"/>
      <c r="D55" s="55"/>
      <c r="H55" s="79"/>
      <c r="J55" s="79"/>
      <c r="L55" s="79"/>
      <c r="N55" s="79"/>
      <c r="P55" s="79"/>
      <c r="Q55" s="196"/>
      <c r="R55" s="53"/>
      <c r="T55" s="53"/>
    </row>
    <row r="56" spans="1:20" ht="14.25">
      <c r="A56" s="77" t="str">
        <f>+'C-2'!A56</f>
        <v>20.</v>
      </c>
      <c r="B56" s="233" t="str">
        <f>+'C-2'!B56</f>
        <v>Other Revenue</v>
      </c>
      <c r="C56" s="233"/>
      <c r="D56" s="265">
        <f>+'C-2'!C56+'C-2'!D56</f>
        <v>0</v>
      </c>
      <c r="F56" s="52"/>
      <c r="H56" s="52"/>
      <c r="J56" s="52"/>
      <c r="L56" s="52"/>
      <c r="N56" s="52"/>
      <c r="P56" s="52"/>
      <c r="Q56" s="196" t="s">
        <v>271</v>
      </c>
      <c r="R56" s="197">
        <f>F56+H56+J56+L56+N56+P56</f>
        <v>0</v>
      </c>
      <c r="T56" s="202">
        <f>+D56+R56</f>
        <v>0</v>
      </c>
    </row>
    <row r="57" spans="1:20" ht="14.25">
      <c r="A57" s="77"/>
      <c r="B57" s="233"/>
      <c r="C57" s="233"/>
      <c r="D57" s="83"/>
      <c r="R57" s="53"/>
      <c r="T57" s="53"/>
    </row>
    <row r="58" spans="1:20" ht="15.75" thickBot="1">
      <c r="A58" s="77" t="str">
        <f>+'C-2'!A58</f>
        <v>21.</v>
      </c>
      <c r="B58" s="235" t="str">
        <f>+'C-2'!B58</f>
        <v>TOTAL OTHER REVENUE</v>
      </c>
      <c r="C58" s="235"/>
      <c r="D58" s="264">
        <f>SUM(D45:D56)</f>
        <v>0</v>
      </c>
      <c r="F58" s="264">
        <f>SUM(F45:F56)</f>
        <v>0</v>
      </c>
      <c r="H58" s="264">
        <f>SUM(H45:H56)</f>
        <v>0</v>
      </c>
      <c r="J58" s="264">
        <f>SUM(J45:J56)</f>
        <v>0</v>
      </c>
      <c r="L58" s="264">
        <f>SUM(L45:L56)</f>
        <v>0</v>
      </c>
      <c r="N58" s="264">
        <f>SUM(N45:N56)</f>
        <v>0</v>
      </c>
      <c r="P58" s="264">
        <f>SUM(P45:P56)</f>
        <v>0</v>
      </c>
      <c r="Q58" s="196" t="s">
        <v>273</v>
      </c>
      <c r="R58" s="197">
        <f>F58+H58+J58+L58+N58+P58</f>
        <v>0</v>
      </c>
      <c r="T58" s="202">
        <f>+D58+R58</f>
        <v>0</v>
      </c>
    </row>
    <row r="59" spans="1:4" ht="15" thickTop="1">
      <c r="A59" s="77"/>
      <c r="B59" s="233"/>
      <c r="C59" s="233"/>
      <c r="D59" s="83"/>
    </row>
    <row r="60" spans="1:4" ht="14.25">
      <c r="A60" s="77"/>
      <c r="B60" s="233"/>
      <c r="C60" s="233"/>
      <c r="D60" s="83"/>
    </row>
    <row r="61" spans="1:4" ht="15.75" thickBot="1">
      <c r="A61" s="77" t="str">
        <f>+'C-2'!A61</f>
        <v>21.</v>
      </c>
      <c r="B61" s="235" t="str">
        <f>+'C-2'!B61</f>
        <v>TOTAL REVENUES</v>
      </c>
      <c r="C61" s="235"/>
      <c r="D61" s="264">
        <f>D15+D40+D58</f>
        <v>0</v>
      </c>
    </row>
    <row r="62" spans="1:4" ht="15" thickTop="1">
      <c r="A62" s="206"/>
      <c r="D62" s="29"/>
    </row>
    <row r="63" spans="1:4" ht="14.25">
      <c r="A63" s="206"/>
      <c r="D63" s="29"/>
    </row>
    <row r="64" ht="14.25">
      <c r="A64" s="206"/>
    </row>
    <row r="65" ht="14.25">
      <c r="A65" s="206"/>
    </row>
    <row r="66" ht="14.25">
      <c r="A66" s="206"/>
    </row>
    <row r="67" ht="14.25">
      <c r="A67" s="206"/>
    </row>
    <row r="88" ht="14.25">
      <c r="J88" s="200"/>
    </row>
    <row r="95" spans="5:15" ht="14.25">
      <c r="E95" s="491"/>
      <c r="G95" s="491"/>
      <c r="I95" s="491"/>
      <c r="K95" s="491"/>
      <c r="M95" s="491"/>
      <c r="O95" s="491"/>
    </row>
    <row r="129" spans="5:15" ht="14.25">
      <c r="E129" s="491"/>
      <c r="G129" s="491"/>
      <c r="I129" s="491"/>
      <c r="K129" s="491"/>
      <c r="M129" s="491"/>
      <c r="O129" s="491"/>
    </row>
    <row r="149" spans="5:15" ht="14.25">
      <c r="E149" s="491"/>
      <c r="G149" s="491"/>
      <c r="I149" s="491"/>
      <c r="K149" s="491"/>
      <c r="M149" s="491"/>
      <c r="O149" s="491"/>
    </row>
    <row r="150" spans="5:15" ht="14.25">
      <c r="E150" s="489"/>
      <c r="G150" s="489"/>
      <c r="I150" s="489"/>
      <c r="K150" s="489"/>
      <c r="M150" s="489"/>
      <c r="O150" s="489"/>
    </row>
    <row r="153" spans="5:15" ht="14.25">
      <c r="E153" s="489"/>
      <c r="G153" s="489"/>
      <c r="I153" s="489"/>
      <c r="K153" s="489"/>
      <c r="M153" s="489"/>
      <c r="O153" s="489"/>
    </row>
    <row r="154" spans="5:15" ht="14.25">
      <c r="E154" s="489"/>
      <c r="G154" s="489"/>
      <c r="I154" s="489"/>
      <c r="K154" s="489"/>
      <c r="M154" s="489"/>
      <c r="O154" s="489"/>
    </row>
    <row r="167" ht="14.25">
      <c r="F167" s="19"/>
    </row>
    <row r="170" ht="14.25">
      <c r="F170" s="19"/>
    </row>
    <row r="171" ht="14.25">
      <c r="F171" s="19"/>
    </row>
    <row r="177" spans="5:15" ht="14.25">
      <c r="E177" s="491"/>
      <c r="G177" s="491"/>
      <c r="I177" s="491"/>
      <c r="K177" s="491"/>
      <c r="M177" s="491"/>
      <c r="O177" s="491"/>
    </row>
    <row r="179" spans="5:15" ht="14.25">
      <c r="E179" s="489"/>
      <c r="G179" s="489"/>
      <c r="I179" s="489"/>
      <c r="K179" s="489"/>
      <c r="M179" s="489"/>
      <c r="O179" s="489"/>
    </row>
    <row r="184" spans="5:15" ht="14.25">
      <c r="E184" s="489"/>
      <c r="G184" s="489"/>
      <c r="I184" s="489"/>
      <c r="K184" s="489"/>
      <c r="M184" s="489"/>
      <c r="O184" s="489"/>
    </row>
    <row r="196" ht="14.25">
      <c r="F196" s="19"/>
    </row>
    <row r="201" ht="14.25">
      <c r="F201" s="19"/>
    </row>
    <row r="205" spans="5:15" ht="14.25">
      <c r="E205" s="491"/>
      <c r="G205" s="491"/>
      <c r="I205" s="491"/>
      <c r="K205" s="491"/>
      <c r="M205" s="491"/>
      <c r="O205" s="491"/>
    </row>
    <row r="207" spans="5:15" ht="14.25">
      <c r="E207" s="491"/>
      <c r="G207" s="491"/>
      <c r="I207" s="491"/>
      <c r="K207" s="491"/>
      <c r="M207" s="491"/>
      <c r="O207" s="491"/>
    </row>
    <row r="235" spans="5:15" ht="14.25">
      <c r="E235" s="491"/>
      <c r="G235" s="491"/>
      <c r="I235" s="491"/>
      <c r="K235" s="491"/>
      <c r="M235" s="491"/>
      <c r="O235" s="491"/>
    </row>
    <row r="237" spans="5:15" ht="14.25">
      <c r="E237" s="491"/>
      <c r="G237" s="491"/>
      <c r="I237" s="491"/>
      <c r="K237" s="491"/>
      <c r="M237" s="491"/>
      <c r="O237" s="491"/>
    </row>
    <row r="271" spans="5:15" ht="14.25">
      <c r="E271" s="491"/>
      <c r="G271" s="491"/>
      <c r="I271" s="491"/>
      <c r="K271" s="491"/>
      <c r="M271" s="491"/>
      <c r="O271" s="491"/>
    </row>
    <row r="303" spans="5:15" ht="14.25">
      <c r="E303" s="491"/>
      <c r="G303" s="491"/>
      <c r="I303" s="491"/>
      <c r="K303" s="491"/>
      <c r="M303" s="491"/>
      <c r="O303" s="491"/>
    </row>
    <row r="313" spans="5:15" ht="14.25">
      <c r="E313" s="491"/>
      <c r="G313" s="491"/>
      <c r="I313" s="491"/>
      <c r="K313" s="491"/>
      <c r="M313" s="491"/>
      <c r="O313" s="491"/>
    </row>
    <row r="399" spans="5:15" ht="15">
      <c r="E399" s="490"/>
      <c r="G399" s="490"/>
      <c r="I399" s="490"/>
      <c r="K399" s="490"/>
      <c r="M399" s="490"/>
      <c r="O399" s="490"/>
    </row>
    <row r="400" spans="5:15" ht="15">
      <c r="E400" s="490"/>
      <c r="G400" s="490"/>
      <c r="I400" s="490"/>
      <c r="K400" s="490"/>
      <c r="M400" s="490"/>
      <c r="O400" s="490"/>
    </row>
    <row r="401" spans="5:15" ht="15">
      <c r="E401" s="490"/>
      <c r="G401" s="490"/>
      <c r="I401" s="490"/>
      <c r="K401" s="490"/>
      <c r="M401" s="490"/>
      <c r="O401" s="490"/>
    </row>
    <row r="402" spans="5:15" ht="15">
      <c r="E402" s="490"/>
      <c r="G402" s="490"/>
      <c r="I402" s="490"/>
      <c r="K402" s="490"/>
      <c r="M402" s="490"/>
      <c r="O402" s="490"/>
    </row>
    <row r="403" spans="5:15" ht="15">
      <c r="E403" s="490"/>
      <c r="G403" s="490"/>
      <c r="I403" s="490"/>
      <c r="K403" s="490"/>
      <c r="M403" s="490"/>
      <c r="O403" s="490"/>
    </row>
    <row r="404" spans="5:15" ht="15">
      <c r="E404" s="490"/>
      <c r="G404" s="490"/>
      <c r="I404" s="490"/>
      <c r="K404" s="490"/>
      <c r="M404" s="490"/>
      <c r="O404" s="490"/>
    </row>
    <row r="405" spans="5:15" ht="15">
      <c r="E405" s="490"/>
      <c r="G405" s="490"/>
      <c r="I405" s="490"/>
      <c r="K405" s="490"/>
      <c r="M405" s="490"/>
      <c r="O405" s="490"/>
    </row>
    <row r="406" spans="5:15" ht="15">
      <c r="E406" s="490"/>
      <c r="G406" s="490"/>
      <c r="I406" s="490"/>
      <c r="K406" s="490"/>
      <c r="M406" s="490"/>
      <c r="O406" s="490"/>
    </row>
    <row r="407" spans="5:15" ht="15">
      <c r="E407" s="490"/>
      <c r="G407" s="490"/>
      <c r="I407" s="490"/>
      <c r="K407" s="490"/>
      <c r="M407" s="490"/>
      <c r="O407" s="490"/>
    </row>
    <row r="408" spans="5:15" ht="15">
      <c r="E408" s="490"/>
      <c r="G408" s="490"/>
      <c r="I408" s="490"/>
      <c r="K408" s="490"/>
      <c r="M408" s="490"/>
      <c r="O408" s="490"/>
    </row>
    <row r="409" spans="5:15" ht="15">
      <c r="E409" s="490"/>
      <c r="G409" s="490"/>
      <c r="I409" s="490"/>
      <c r="K409" s="490"/>
      <c r="M409" s="490"/>
      <c r="O409" s="490"/>
    </row>
    <row r="410" spans="5:15" ht="15">
      <c r="E410" s="490"/>
      <c r="G410" s="490"/>
      <c r="I410" s="490"/>
      <c r="K410" s="490"/>
      <c r="M410" s="490"/>
      <c r="O410" s="490"/>
    </row>
    <row r="411" spans="5:15" ht="15">
      <c r="E411" s="490"/>
      <c r="G411" s="490"/>
      <c r="I411" s="490"/>
      <c r="K411" s="490"/>
      <c r="M411" s="490"/>
      <c r="O411" s="490"/>
    </row>
    <row r="412" spans="5:15" ht="15">
      <c r="E412" s="490"/>
      <c r="G412" s="490"/>
      <c r="I412" s="490"/>
      <c r="K412" s="490"/>
      <c r="M412" s="490"/>
      <c r="O412" s="490"/>
    </row>
    <row r="413" spans="5:15" ht="15">
      <c r="E413" s="490"/>
      <c r="G413" s="490"/>
      <c r="I413" s="490"/>
      <c r="K413" s="490"/>
      <c r="M413" s="490"/>
      <c r="O413" s="490"/>
    </row>
    <row r="414" spans="5:15" ht="15">
      <c r="E414" s="490"/>
      <c r="G414" s="490"/>
      <c r="I414" s="490"/>
      <c r="K414" s="490"/>
      <c r="M414" s="490"/>
      <c r="O414" s="490"/>
    </row>
    <row r="415" spans="5:15" ht="15">
      <c r="E415" s="490"/>
      <c r="G415" s="490"/>
      <c r="I415" s="490"/>
      <c r="K415" s="490"/>
      <c r="M415" s="490"/>
      <c r="O415" s="490"/>
    </row>
    <row r="416" spans="5:15" ht="15">
      <c r="E416" s="490"/>
      <c r="F416" s="88"/>
      <c r="G416" s="490"/>
      <c r="I416" s="490"/>
      <c r="K416" s="490"/>
      <c r="M416" s="490"/>
      <c r="O416" s="490"/>
    </row>
    <row r="417" spans="5:15" ht="15">
      <c r="E417" s="490"/>
      <c r="F417" s="88"/>
      <c r="G417" s="490"/>
      <c r="I417" s="490"/>
      <c r="K417" s="490"/>
      <c r="M417" s="490"/>
      <c r="O417" s="490"/>
    </row>
    <row r="418" spans="5:15" ht="15">
      <c r="E418" s="490"/>
      <c r="F418" s="88"/>
      <c r="G418" s="490"/>
      <c r="I418" s="490"/>
      <c r="K418" s="490"/>
      <c r="M418" s="490"/>
      <c r="O418" s="490"/>
    </row>
    <row r="419" spans="5:15" ht="15">
      <c r="E419" s="490"/>
      <c r="F419" s="88"/>
      <c r="G419" s="490"/>
      <c r="I419" s="490"/>
      <c r="K419" s="490"/>
      <c r="M419" s="490"/>
      <c r="O419" s="490"/>
    </row>
    <row r="420" spans="5:15" ht="15">
      <c r="E420" s="490"/>
      <c r="F420" s="88"/>
      <c r="G420" s="490"/>
      <c r="I420" s="490"/>
      <c r="K420" s="490"/>
      <c r="M420" s="490"/>
      <c r="O420" s="490"/>
    </row>
    <row r="421" spans="5:15" ht="15">
      <c r="E421" s="490"/>
      <c r="F421" s="88"/>
      <c r="G421" s="490"/>
      <c r="I421" s="490"/>
      <c r="K421" s="490"/>
      <c r="M421" s="490"/>
      <c r="O421" s="490"/>
    </row>
    <row r="422" spans="5:15" ht="15">
      <c r="E422" s="490"/>
      <c r="F422" s="88"/>
      <c r="G422" s="490"/>
      <c r="I422" s="490"/>
      <c r="K422" s="490"/>
      <c r="M422" s="490"/>
      <c r="O422" s="490"/>
    </row>
    <row r="423" spans="5:15" ht="15">
      <c r="E423" s="490"/>
      <c r="F423" s="88"/>
      <c r="G423" s="490"/>
      <c r="I423" s="490"/>
      <c r="K423" s="490"/>
      <c r="M423" s="490"/>
      <c r="O423" s="490"/>
    </row>
    <row r="424" spans="5:15" ht="15">
      <c r="E424" s="490"/>
      <c r="F424" s="88"/>
      <c r="G424" s="490"/>
      <c r="I424" s="490"/>
      <c r="K424" s="490"/>
      <c r="M424" s="490"/>
      <c r="O424" s="490"/>
    </row>
    <row r="425" spans="5:15" ht="15">
      <c r="E425" s="490"/>
      <c r="F425" s="88"/>
      <c r="G425" s="490"/>
      <c r="I425" s="490"/>
      <c r="K425" s="490"/>
      <c r="M425" s="490"/>
      <c r="O425" s="490"/>
    </row>
    <row r="426" spans="5:15" ht="15">
      <c r="E426" s="490"/>
      <c r="F426" s="88"/>
      <c r="G426" s="490"/>
      <c r="I426" s="490"/>
      <c r="K426" s="490"/>
      <c r="M426" s="490"/>
      <c r="O426" s="490"/>
    </row>
    <row r="427" spans="5:15" ht="15">
      <c r="E427" s="490"/>
      <c r="F427" s="88"/>
      <c r="G427" s="490"/>
      <c r="I427" s="490"/>
      <c r="K427" s="490"/>
      <c r="M427" s="490"/>
      <c r="O427" s="490"/>
    </row>
    <row r="428" spans="5:15" ht="15">
      <c r="E428" s="490"/>
      <c r="F428" s="88"/>
      <c r="G428" s="490"/>
      <c r="I428" s="490"/>
      <c r="K428" s="490"/>
      <c r="M428" s="490"/>
      <c r="O428" s="490"/>
    </row>
    <row r="429" spans="5:15" ht="15">
      <c r="E429" s="490"/>
      <c r="F429" s="88"/>
      <c r="G429" s="490"/>
      <c r="I429" s="490"/>
      <c r="K429" s="490"/>
      <c r="M429" s="490"/>
      <c r="O429" s="490"/>
    </row>
    <row r="430" spans="5:15" ht="15">
      <c r="E430" s="490"/>
      <c r="F430" s="88"/>
      <c r="G430" s="490"/>
      <c r="I430" s="490"/>
      <c r="K430" s="490"/>
      <c r="M430" s="490"/>
      <c r="O430" s="490"/>
    </row>
    <row r="431" spans="5:15" ht="15">
      <c r="E431" s="490"/>
      <c r="F431" s="88"/>
      <c r="G431" s="490"/>
      <c r="I431" s="490"/>
      <c r="K431" s="490"/>
      <c r="M431" s="490"/>
      <c r="O431" s="490"/>
    </row>
    <row r="432" spans="5:15" ht="15">
      <c r="E432" s="490"/>
      <c r="F432" s="88"/>
      <c r="G432" s="490"/>
      <c r="I432" s="490"/>
      <c r="K432" s="490"/>
      <c r="M432" s="490"/>
      <c r="O432" s="490"/>
    </row>
    <row r="433" spans="5:15" ht="15">
      <c r="E433" s="490"/>
      <c r="F433" s="88"/>
      <c r="G433" s="490"/>
      <c r="I433" s="490"/>
      <c r="K433" s="490"/>
      <c r="M433" s="490"/>
      <c r="O433" s="490"/>
    </row>
    <row r="434" spans="5:15" ht="15">
      <c r="E434" s="490"/>
      <c r="F434" s="88"/>
      <c r="G434" s="490"/>
      <c r="I434" s="490"/>
      <c r="K434" s="490"/>
      <c r="M434" s="490"/>
      <c r="O434" s="490"/>
    </row>
    <row r="435" spans="5:15" ht="15">
      <c r="E435" s="490"/>
      <c r="F435" s="88"/>
      <c r="G435" s="490"/>
      <c r="I435" s="490"/>
      <c r="K435" s="490"/>
      <c r="M435" s="490"/>
      <c r="O435" s="490"/>
    </row>
    <row r="436" spans="5:15" ht="15">
      <c r="E436" s="490"/>
      <c r="F436" s="88"/>
      <c r="G436" s="490"/>
      <c r="I436" s="490"/>
      <c r="K436" s="490"/>
      <c r="M436" s="490"/>
      <c r="O436" s="490"/>
    </row>
    <row r="437" spans="5:15" ht="15">
      <c r="E437" s="490"/>
      <c r="F437" s="88"/>
      <c r="G437" s="490"/>
      <c r="I437" s="490"/>
      <c r="K437" s="490"/>
      <c r="M437" s="490"/>
      <c r="O437" s="490"/>
    </row>
    <row r="438" spans="5:15" ht="15">
      <c r="E438" s="490"/>
      <c r="F438" s="88"/>
      <c r="G438" s="490"/>
      <c r="I438" s="490"/>
      <c r="K438" s="490"/>
      <c r="M438" s="490"/>
      <c r="O438" s="490"/>
    </row>
    <row r="439" spans="5:15" ht="15">
      <c r="E439" s="490"/>
      <c r="F439" s="88"/>
      <c r="G439" s="490"/>
      <c r="I439" s="490"/>
      <c r="K439" s="490"/>
      <c r="M439" s="490"/>
      <c r="O439" s="490"/>
    </row>
    <row r="440" spans="5:15" ht="15">
      <c r="E440" s="490"/>
      <c r="F440" s="88"/>
      <c r="G440" s="490"/>
      <c r="I440" s="490"/>
      <c r="K440" s="490"/>
      <c r="M440" s="490"/>
      <c r="O440" s="490"/>
    </row>
    <row r="441" spans="5:15" ht="15">
      <c r="E441" s="490"/>
      <c r="F441" s="88"/>
      <c r="G441" s="490"/>
      <c r="I441" s="490"/>
      <c r="K441" s="490"/>
      <c r="M441" s="490"/>
      <c r="O441" s="490"/>
    </row>
    <row r="442" spans="5:15" ht="15">
      <c r="E442" s="490"/>
      <c r="F442" s="88"/>
      <c r="G442" s="490"/>
      <c r="I442" s="490"/>
      <c r="K442" s="490"/>
      <c r="M442" s="490"/>
      <c r="O442" s="490"/>
    </row>
    <row r="443" spans="5:15" ht="15">
      <c r="E443" s="490"/>
      <c r="F443" s="88"/>
      <c r="G443" s="490"/>
      <c r="I443" s="490"/>
      <c r="K443" s="490"/>
      <c r="M443" s="490"/>
      <c r="O443" s="490"/>
    </row>
    <row r="444" spans="5:15" ht="15">
      <c r="E444" s="490"/>
      <c r="F444" s="88"/>
      <c r="G444" s="490"/>
      <c r="I444" s="490"/>
      <c r="K444" s="490"/>
      <c r="M444" s="490"/>
      <c r="O444" s="490"/>
    </row>
    <row r="445" spans="5:15" ht="15">
      <c r="E445" s="490"/>
      <c r="F445" s="88"/>
      <c r="G445" s="490"/>
      <c r="I445" s="490"/>
      <c r="K445" s="490"/>
      <c r="M445" s="490"/>
      <c r="O445" s="490"/>
    </row>
    <row r="446" spans="5:15" ht="15">
      <c r="E446" s="490"/>
      <c r="F446" s="88"/>
      <c r="G446" s="490"/>
      <c r="I446" s="490"/>
      <c r="K446" s="490"/>
      <c r="M446" s="490"/>
      <c r="O446" s="490"/>
    </row>
    <row r="447" spans="5:15" ht="15">
      <c r="E447" s="490"/>
      <c r="F447" s="88"/>
      <c r="G447" s="490"/>
      <c r="I447" s="490"/>
      <c r="K447" s="490"/>
      <c r="M447" s="490"/>
      <c r="O447" s="490"/>
    </row>
    <row r="448" spans="5:15" ht="15">
      <c r="E448" s="490"/>
      <c r="F448" s="88"/>
      <c r="G448" s="490"/>
      <c r="I448" s="490"/>
      <c r="K448" s="490"/>
      <c r="M448" s="490"/>
      <c r="O448" s="490"/>
    </row>
    <row r="449" spans="5:15" ht="15">
      <c r="E449" s="490"/>
      <c r="F449" s="88"/>
      <c r="G449" s="490"/>
      <c r="I449" s="490"/>
      <c r="K449" s="490"/>
      <c r="M449" s="490"/>
      <c r="O449" s="490"/>
    </row>
    <row r="450" spans="5:15" ht="15">
      <c r="E450" s="490"/>
      <c r="F450" s="88"/>
      <c r="G450" s="490"/>
      <c r="I450" s="490"/>
      <c r="K450" s="490"/>
      <c r="M450" s="490"/>
      <c r="O450" s="490"/>
    </row>
    <row r="451" spans="5:15" ht="15">
      <c r="E451" s="490"/>
      <c r="F451" s="88"/>
      <c r="G451" s="490"/>
      <c r="I451" s="490"/>
      <c r="K451" s="490"/>
      <c r="M451" s="490"/>
      <c r="O451" s="490"/>
    </row>
    <row r="452" spans="5:15" ht="15">
      <c r="E452" s="490"/>
      <c r="F452" s="88"/>
      <c r="G452" s="490"/>
      <c r="I452" s="490"/>
      <c r="K452" s="490"/>
      <c r="M452" s="490"/>
      <c r="O452" s="490"/>
    </row>
    <row r="453" spans="5:15" ht="15">
      <c r="E453" s="490"/>
      <c r="F453" s="88"/>
      <c r="G453" s="490"/>
      <c r="I453" s="490"/>
      <c r="K453" s="490"/>
      <c r="M453" s="490"/>
      <c r="O453" s="490"/>
    </row>
    <row r="454" spans="5:15" ht="15">
      <c r="E454" s="490"/>
      <c r="F454" s="88"/>
      <c r="G454" s="490"/>
      <c r="I454" s="490"/>
      <c r="K454" s="490"/>
      <c r="M454" s="490"/>
      <c r="O454" s="490"/>
    </row>
    <row r="455" spans="5:15" ht="15">
      <c r="E455" s="490"/>
      <c r="F455" s="88"/>
      <c r="G455" s="490"/>
      <c r="I455" s="490"/>
      <c r="K455" s="490"/>
      <c r="M455" s="490"/>
      <c r="O455" s="490"/>
    </row>
    <row r="456" spans="5:15" ht="15">
      <c r="E456" s="490"/>
      <c r="F456" s="88"/>
      <c r="G456" s="490"/>
      <c r="I456" s="490"/>
      <c r="K456" s="490"/>
      <c r="M456" s="490"/>
      <c r="O456" s="490"/>
    </row>
    <row r="457" spans="5:15" ht="15">
      <c r="E457" s="490"/>
      <c r="F457" s="88"/>
      <c r="G457" s="490"/>
      <c r="I457" s="490"/>
      <c r="K457" s="490"/>
      <c r="M457" s="490"/>
      <c r="O457" s="490"/>
    </row>
    <row r="458" spans="5:15" ht="15">
      <c r="E458" s="490"/>
      <c r="F458" s="88"/>
      <c r="G458" s="490"/>
      <c r="I458" s="490"/>
      <c r="K458" s="490"/>
      <c r="M458" s="490"/>
      <c r="O458" s="490"/>
    </row>
    <row r="459" spans="5:15" ht="15">
      <c r="E459" s="490"/>
      <c r="F459" s="88"/>
      <c r="G459" s="490"/>
      <c r="I459" s="490"/>
      <c r="K459" s="490"/>
      <c r="M459" s="490"/>
      <c r="O459" s="490"/>
    </row>
    <row r="460" spans="5:15" ht="15">
      <c r="E460" s="490"/>
      <c r="F460" s="88"/>
      <c r="G460" s="490"/>
      <c r="I460" s="490"/>
      <c r="K460" s="490"/>
      <c r="M460" s="490"/>
      <c r="O460" s="490"/>
    </row>
    <row r="461" spans="5:15" ht="15">
      <c r="E461" s="490"/>
      <c r="F461" s="88"/>
      <c r="G461" s="490"/>
      <c r="I461" s="490"/>
      <c r="K461" s="490"/>
      <c r="M461" s="490"/>
      <c r="O461" s="490"/>
    </row>
    <row r="462" spans="5:15" ht="15">
      <c r="E462" s="490"/>
      <c r="F462" s="88"/>
      <c r="G462" s="490"/>
      <c r="I462" s="490"/>
      <c r="K462" s="490"/>
      <c r="M462" s="490"/>
      <c r="O462" s="490"/>
    </row>
    <row r="463" spans="5:15" ht="15">
      <c r="E463" s="490"/>
      <c r="F463" s="88"/>
      <c r="G463" s="490"/>
      <c r="I463" s="490"/>
      <c r="K463" s="490"/>
      <c r="M463" s="490"/>
      <c r="O463" s="490"/>
    </row>
    <row r="464" spans="5:15" ht="15">
      <c r="E464" s="490"/>
      <c r="F464" s="88"/>
      <c r="G464" s="490"/>
      <c r="I464" s="490"/>
      <c r="K464" s="490"/>
      <c r="M464" s="490"/>
      <c r="O464" s="490"/>
    </row>
    <row r="465" spans="5:15" ht="15">
      <c r="E465" s="490"/>
      <c r="F465" s="88"/>
      <c r="G465" s="490"/>
      <c r="I465" s="490"/>
      <c r="K465" s="490"/>
      <c r="M465" s="490"/>
      <c r="O465" s="490"/>
    </row>
    <row r="466" spans="5:15" ht="15">
      <c r="E466" s="490"/>
      <c r="F466" s="88"/>
      <c r="G466" s="490"/>
      <c r="I466" s="490"/>
      <c r="K466" s="490"/>
      <c r="M466" s="490"/>
      <c r="O466" s="490"/>
    </row>
    <row r="467" spans="5:15" ht="15">
      <c r="E467" s="490"/>
      <c r="F467" s="88"/>
      <c r="G467" s="490"/>
      <c r="I467" s="490"/>
      <c r="K467" s="490"/>
      <c r="M467" s="490"/>
      <c r="O467" s="490"/>
    </row>
    <row r="468" spans="5:15" ht="15">
      <c r="E468" s="490"/>
      <c r="F468" s="88"/>
      <c r="G468" s="490"/>
      <c r="I468" s="490"/>
      <c r="K468" s="490"/>
      <c r="M468" s="490"/>
      <c r="O468" s="490"/>
    </row>
    <row r="469" spans="5:15" ht="15">
      <c r="E469" s="490"/>
      <c r="F469" s="88"/>
      <c r="G469" s="490"/>
      <c r="I469" s="490"/>
      <c r="K469" s="490"/>
      <c r="M469" s="490"/>
      <c r="O469" s="490"/>
    </row>
    <row r="470" spans="5:15" ht="15">
      <c r="E470" s="490"/>
      <c r="F470" s="88"/>
      <c r="G470" s="490"/>
      <c r="I470" s="490"/>
      <c r="K470" s="490"/>
      <c r="M470" s="490"/>
      <c r="O470" s="490"/>
    </row>
    <row r="471" spans="5:15" ht="15">
      <c r="E471" s="490"/>
      <c r="F471" s="88"/>
      <c r="G471" s="490"/>
      <c r="I471" s="490"/>
      <c r="K471" s="490"/>
      <c r="M471" s="490"/>
      <c r="O471" s="490"/>
    </row>
    <row r="472" spans="5:15" ht="15">
      <c r="E472" s="490"/>
      <c r="F472" s="88"/>
      <c r="G472" s="490"/>
      <c r="I472" s="490"/>
      <c r="K472" s="490"/>
      <c r="M472" s="490"/>
      <c r="O472" s="490"/>
    </row>
    <row r="473" spans="5:15" ht="15">
      <c r="E473" s="490"/>
      <c r="F473" s="88"/>
      <c r="G473" s="490"/>
      <c r="I473" s="490"/>
      <c r="K473" s="490"/>
      <c r="M473" s="490"/>
      <c r="O473" s="490"/>
    </row>
    <row r="474" spans="5:15" ht="15">
      <c r="E474" s="490"/>
      <c r="F474" s="88"/>
      <c r="G474" s="490"/>
      <c r="I474" s="490"/>
      <c r="K474" s="490"/>
      <c r="M474" s="490"/>
      <c r="O474" s="490"/>
    </row>
    <row r="475" spans="5:15" ht="15">
      <c r="E475" s="490"/>
      <c r="F475" s="88"/>
      <c r="G475" s="490"/>
      <c r="I475" s="490"/>
      <c r="K475" s="490"/>
      <c r="M475" s="490"/>
      <c r="O475" s="490"/>
    </row>
    <row r="476" spans="5:15" ht="15">
      <c r="E476" s="490"/>
      <c r="F476" s="88"/>
      <c r="G476" s="490"/>
      <c r="I476" s="490"/>
      <c r="K476" s="490"/>
      <c r="M476" s="490"/>
      <c r="O476" s="490"/>
    </row>
    <row r="477" spans="5:15" ht="15">
      <c r="E477" s="490"/>
      <c r="F477" s="88"/>
      <c r="G477" s="490"/>
      <c r="I477" s="490"/>
      <c r="K477" s="490"/>
      <c r="M477" s="490"/>
      <c r="O477" s="490"/>
    </row>
    <row r="478" spans="5:15" ht="15">
      <c r="E478" s="490"/>
      <c r="F478" s="88"/>
      <c r="G478" s="490"/>
      <c r="I478" s="490"/>
      <c r="K478" s="490"/>
      <c r="M478" s="490"/>
      <c r="O478" s="490"/>
    </row>
    <row r="479" spans="5:15" ht="15">
      <c r="E479" s="490"/>
      <c r="F479" s="88"/>
      <c r="G479" s="490"/>
      <c r="I479" s="490"/>
      <c r="K479" s="490"/>
      <c r="M479" s="490"/>
      <c r="O479" s="490"/>
    </row>
    <row r="480" spans="5:15" ht="15">
      <c r="E480" s="490"/>
      <c r="F480" s="88"/>
      <c r="G480" s="490"/>
      <c r="I480" s="490"/>
      <c r="K480" s="490"/>
      <c r="M480" s="490"/>
      <c r="O480" s="490"/>
    </row>
    <row r="481" spans="5:15" ht="15">
      <c r="E481" s="490"/>
      <c r="F481" s="88"/>
      <c r="G481" s="490"/>
      <c r="I481" s="490"/>
      <c r="K481" s="490"/>
      <c r="M481" s="490"/>
      <c r="O481" s="490"/>
    </row>
    <row r="482" spans="5:15" ht="15">
      <c r="E482" s="490"/>
      <c r="F482" s="88"/>
      <c r="G482" s="490"/>
      <c r="I482" s="490"/>
      <c r="K482" s="490"/>
      <c r="M482" s="490"/>
      <c r="O482" s="490"/>
    </row>
    <row r="483" spans="5:15" ht="15">
      <c r="E483" s="490"/>
      <c r="F483" s="88"/>
      <c r="G483" s="490"/>
      <c r="I483" s="490"/>
      <c r="K483" s="490"/>
      <c r="M483" s="490"/>
      <c r="O483" s="490"/>
    </row>
    <row r="484" spans="5:15" ht="15">
      <c r="E484" s="490"/>
      <c r="F484" s="88"/>
      <c r="G484" s="490"/>
      <c r="I484" s="490"/>
      <c r="K484" s="490"/>
      <c r="M484" s="490"/>
      <c r="O484" s="490"/>
    </row>
    <row r="485" spans="5:15" ht="15">
      <c r="E485" s="490"/>
      <c r="F485" s="88"/>
      <c r="G485" s="490"/>
      <c r="I485" s="490"/>
      <c r="K485" s="490"/>
      <c r="M485" s="490"/>
      <c r="O485" s="490"/>
    </row>
    <row r="486" spans="5:15" ht="15">
      <c r="E486" s="490"/>
      <c r="F486" s="88"/>
      <c r="G486" s="490"/>
      <c r="I486" s="490"/>
      <c r="K486" s="490"/>
      <c r="M486" s="490"/>
      <c r="O486" s="490"/>
    </row>
    <row r="487" spans="5:15" ht="15">
      <c r="E487" s="490"/>
      <c r="F487" s="88"/>
      <c r="G487" s="490"/>
      <c r="I487" s="490"/>
      <c r="K487" s="490"/>
      <c r="M487" s="490"/>
      <c r="O487" s="490"/>
    </row>
    <row r="488" spans="5:15" ht="15">
      <c r="E488" s="490"/>
      <c r="F488" s="88"/>
      <c r="G488" s="490"/>
      <c r="I488" s="490"/>
      <c r="K488" s="490"/>
      <c r="M488" s="490"/>
      <c r="O488" s="490"/>
    </row>
    <row r="489" spans="5:15" ht="15">
      <c r="E489" s="490"/>
      <c r="F489" s="88"/>
      <c r="G489" s="490"/>
      <c r="I489" s="490"/>
      <c r="K489" s="490"/>
      <c r="M489" s="490"/>
      <c r="O489" s="490"/>
    </row>
    <row r="490" spans="5:15" ht="15">
      <c r="E490" s="490"/>
      <c r="F490" s="88"/>
      <c r="G490" s="490"/>
      <c r="I490" s="490"/>
      <c r="K490" s="490"/>
      <c r="M490" s="490"/>
      <c r="O490" s="490"/>
    </row>
    <row r="491" spans="5:15" ht="15">
      <c r="E491" s="490"/>
      <c r="F491" s="88"/>
      <c r="G491" s="490"/>
      <c r="I491" s="490"/>
      <c r="K491" s="490"/>
      <c r="M491" s="490"/>
      <c r="O491" s="490"/>
    </row>
    <row r="492" spans="5:15" ht="15">
      <c r="E492" s="490"/>
      <c r="F492" s="88"/>
      <c r="G492" s="490"/>
      <c r="I492" s="490"/>
      <c r="K492" s="490"/>
      <c r="M492" s="490"/>
      <c r="O492" s="490"/>
    </row>
    <row r="493" spans="5:15" ht="15">
      <c r="E493" s="490"/>
      <c r="F493" s="88"/>
      <c r="G493" s="490"/>
      <c r="I493" s="490"/>
      <c r="K493" s="490"/>
      <c r="M493" s="490"/>
      <c r="O493" s="490"/>
    </row>
    <row r="494" spans="5:15" ht="15">
      <c r="E494" s="490"/>
      <c r="F494" s="88"/>
      <c r="G494" s="490"/>
      <c r="I494" s="490"/>
      <c r="K494" s="490"/>
      <c r="M494" s="490"/>
      <c r="O494" s="490"/>
    </row>
    <row r="495" spans="5:15" ht="15">
      <c r="E495" s="490"/>
      <c r="F495" s="88"/>
      <c r="G495" s="490"/>
      <c r="I495" s="490"/>
      <c r="K495" s="490"/>
      <c r="M495" s="490"/>
      <c r="O495" s="490"/>
    </row>
    <row r="496" spans="5:15" ht="15">
      <c r="E496" s="490"/>
      <c r="F496" s="88"/>
      <c r="G496" s="490"/>
      <c r="I496" s="490"/>
      <c r="K496" s="490"/>
      <c r="M496" s="490"/>
      <c r="O496" s="490"/>
    </row>
    <row r="497" spans="5:15" ht="15">
      <c r="E497" s="490"/>
      <c r="F497" s="88"/>
      <c r="G497" s="490"/>
      <c r="I497" s="490"/>
      <c r="K497" s="490"/>
      <c r="M497" s="490"/>
      <c r="O497" s="490"/>
    </row>
    <row r="498" spans="5:15" ht="15">
      <c r="E498" s="490"/>
      <c r="F498" s="88"/>
      <c r="G498" s="490"/>
      <c r="I498" s="490"/>
      <c r="K498" s="490"/>
      <c r="M498" s="490"/>
      <c r="O498" s="490"/>
    </row>
    <row r="499" spans="5:15" ht="15">
      <c r="E499" s="490"/>
      <c r="F499" s="88"/>
      <c r="G499" s="490"/>
      <c r="I499" s="490"/>
      <c r="K499" s="490"/>
      <c r="M499" s="490"/>
      <c r="O499" s="490"/>
    </row>
    <row r="500" spans="5:15" ht="15">
      <c r="E500" s="490"/>
      <c r="F500" s="88"/>
      <c r="G500" s="490"/>
      <c r="I500" s="490"/>
      <c r="K500" s="490"/>
      <c r="M500" s="490"/>
      <c r="O500" s="490"/>
    </row>
    <row r="501" spans="1:15" ht="15">
      <c r="A501" s="76"/>
      <c r="B501" s="65"/>
      <c r="C501" s="65"/>
      <c r="D501" s="65"/>
      <c r="E501" s="490"/>
      <c r="F501" s="88"/>
      <c r="G501" s="490"/>
      <c r="I501" s="490"/>
      <c r="K501" s="490"/>
      <c r="M501" s="490"/>
      <c r="O501" s="490"/>
    </row>
    <row r="502" spans="1:15" ht="15">
      <c r="A502" s="76"/>
      <c r="B502" s="65"/>
      <c r="C502" s="65"/>
      <c r="D502" s="65"/>
      <c r="E502" s="490"/>
      <c r="F502" s="88"/>
      <c r="G502" s="490"/>
      <c r="I502" s="490"/>
      <c r="K502" s="490"/>
      <c r="M502" s="490"/>
      <c r="O502" s="490"/>
    </row>
    <row r="503" spans="1:15" ht="15">
      <c r="A503" s="76"/>
      <c r="B503" s="65"/>
      <c r="C503" s="65"/>
      <c r="D503" s="65"/>
      <c r="E503" s="490"/>
      <c r="F503" s="88"/>
      <c r="G503" s="490"/>
      <c r="I503" s="490"/>
      <c r="K503" s="490"/>
      <c r="M503" s="490"/>
      <c r="O503" s="490"/>
    </row>
    <row r="504" spans="1:15" ht="15">
      <c r="A504" s="76"/>
      <c r="B504" s="65"/>
      <c r="C504" s="65"/>
      <c r="D504" s="65"/>
      <c r="E504" s="490"/>
      <c r="F504" s="88"/>
      <c r="G504" s="490"/>
      <c r="I504" s="490"/>
      <c r="K504" s="490"/>
      <c r="M504" s="490"/>
      <c r="O504" s="490"/>
    </row>
    <row r="505" spans="1:15" ht="15">
      <c r="A505" s="76"/>
      <c r="B505" s="65"/>
      <c r="C505" s="65"/>
      <c r="D505" s="65"/>
      <c r="E505" s="490"/>
      <c r="F505" s="88"/>
      <c r="G505" s="490"/>
      <c r="I505" s="490"/>
      <c r="K505" s="490"/>
      <c r="M505" s="490"/>
      <c r="O505" s="490"/>
    </row>
    <row r="506" spans="1:15" ht="15">
      <c r="A506" s="76"/>
      <c r="B506" s="65"/>
      <c r="C506" s="65"/>
      <c r="D506" s="65"/>
      <c r="E506" s="490"/>
      <c r="F506" s="88"/>
      <c r="G506" s="490"/>
      <c r="I506" s="490"/>
      <c r="K506" s="490"/>
      <c r="M506" s="490"/>
      <c r="O506" s="490"/>
    </row>
    <row r="507" spans="1:15" ht="15">
      <c r="A507" s="76"/>
      <c r="B507" s="65"/>
      <c r="C507" s="65"/>
      <c r="D507" s="65"/>
      <c r="E507" s="490"/>
      <c r="F507" s="88"/>
      <c r="G507" s="490"/>
      <c r="I507" s="490"/>
      <c r="K507" s="490"/>
      <c r="M507" s="490"/>
      <c r="O507" s="490"/>
    </row>
    <row r="508" spans="1:15" ht="15">
      <c r="A508" s="76"/>
      <c r="B508" s="65"/>
      <c r="C508" s="65"/>
      <c r="D508" s="65"/>
      <c r="E508" s="490"/>
      <c r="F508" s="88"/>
      <c r="G508" s="490"/>
      <c r="I508" s="490"/>
      <c r="K508" s="490"/>
      <c r="M508" s="490"/>
      <c r="O508" s="490"/>
    </row>
    <row r="509" spans="1:15" ht="15">
      <c r="A509" s="76"/>
      <c r="B509" s="65"/>
      <c r="C509" s="65"/>
      <c r="D509" s="65"/>
      <c r="E509" s="490"/>
      <c r="F509" s="88"/>
      <c r="G509" s="490"/>
      <c r="I509" s="490"/>
      <c r="K509" s="490"/>
      <c r="M509" s="490"/>
      <c r="O509" s="490"/>
    </row>
    <row r="510" spans="1:15" ht="15">
      <c r="A510" s="76"/>
      <c r="B510" s="65"/>
      <c r="C510" s="65"/>
      <c r="D510" s="65"/>
      <c r="E510" s="490"/>
      <c r="F510" s="88"/>
      <c r="G510" s="490"/>
      <c r="I510" s="490"/>
      <c r="K510" s="490"/>
      <c r="M510" s="490"/>
      <c r="O510" s="490"/>
    </row>
    <row r="511" spans="1:15" ht="15">
      <c r="A511" s="76"/>
      <c r="B511" s="65"/>
      <c r="C511" s="65"/>
      <c r="D511" s="65"/>
      <c r="E511" s="490"/>
      <c r="F511" s="88"/>
      <c r="G511" s="490"/>
      <c r="I511" s="490"/>
      <c r="K511" s="490"/>
      <c r="M511" s="490"/>
      <c r="O511" s="490"/>
    </row>
    <row r="512" spans="1:15" ht="15">
      <c r="A512" s="76"/>
      <c r="B512" s="65"/>
      <c r="C512" s="65"/>
      <c r="D512" s="65"/>
      <c r="E512" s="490"/>
      <c r="F512" s="88"/>
      <c r="G512" s="490"/>
      <c r="I512" s="490"/>
      <c r="K512" s="490"/>
      <c r="M512" s="490"/>
      <c r="O512" s="490"/>
    </row>
    <row r="513" spans="1:15" ht="15">
      <c r="A513" s="76"/>
      <c r="B513" s="65"/>
      <c r="C513" s="65"/>
      <c r="D513" s="65"/>
      <c r="E513" s="490"/>
      <c r="F513" s="88"/>
      <c r="G513" s="490"/>
      <c r="I513" s="490"/>
      <c r="K513" s="490"/>
      <c r="M513" s="490"/>
      <c r="O513" s="490"/>
    </row>
    <row r="514" spans="1:15" ht="15">
      <c r="A514" s="76"/>
      <c r="B514" s="65"/>
      <c r="C514" s="65"/>
      <c r="D514" s="65"/>
      <c r="E514" s="490"/>
      <c r="F514" s="88"/>
      <c r="G514" s="490"/>
      <c r="I514" s="490"/>
      <c r="K514" s="490"/>
      <c r="M514" s="490"/>
      <c r="O514" s="490"/>
    </row>
    <row r="515" spans="1:15" ht="15">
      <c r="A515" s="76"/>
      <c r="B515" s="65"/>
      <c r="C515" s="65"/>
      <c r="D515" s="65"/>
      <c r="E515" s="490"/>
      <c r="F515" s="88"/>
      <c r="G515" s="490"/>
      <c r="I515" s="490"/>
      <c r="K515" s="490"/>
      <c r="M515" s="490"/>
      <c r="O515" s="490"/>
    </row>
    <row r="516" spans="1:15" ht="15">
      <c r="A516" s="76"/>
      <c r="B516" s="65"/>
      <c r="C516" s="65"/>
      <c r="D516" s="65"/>
      <c r="E516" s="490"/>
      <c r="F516" s="88"/>
      <c r="G516" s="490"/>
      <c r="I516" s="490"/>
      <c r="K516" s="490"/>
      <c r="M516" s="490"/>
      <c r="O516" s="490"/>
    </row>
    <row r="517" spans="1:15" ht="15">
      <c r="A517" s="76"/>
      <c r="B517" s="65"/>
      <c r="C517" s="65"/>
      <c r="D517" s="65"/>
      <c r="E517" s="490"/>
      <c r="F517" s="88"/>
      <c r="G517" s="490"/>
      <c r="I517" s="490"/>
      <c r="K517" s="490"/>
      <c r="M517" s="490"/>
      <c r="O517" s="490"/>
    </row>
    <row r="518" spans="1:15" ht="15">
      <c r="A518" s="76"/>
      <c r="B518" s="65"/>
      <c r="C518" s="65"/>
      <c r="D518" s="65"/>
      <c r="E518" s="490"/>
      <c r="F518" s="88"/>
      <c r="G518" s="490"/>
      <c r="I518" s="490"/>
      <c r="K518" s="490"/>
      <c r="M518" s="490"/>
      <c r="O518" s="490"/>
    </row>
    <row r="519" spans="1:15" ht="15">
      <c r="A519" s="76"/>
      <c r="B519" s="65"/>
      <c r="C519" s="65"/>
      <c r="D519" s="65"/>
      <c r="E519" s="490"/>
      <c r="F519" s="88"/>
      <c r="G519" s="490"/>
      <c r="I519" s="490"/>
      <c r="K519" s="490"/>
      <c r="M519" s="490"/>
      <c r="O519" s="490"/>
    </row>
    <row r="520" spans="1:15" ht="15">
      <c r="A520" s="76"/>
      <c r="B520" s="65"/>
      <c r="C520" s="65"/>
      <c r="D520" s="65"/>
      <c r="E520" s="490"/>
      <c r="F520" s="88"/>
      <c r="G520" s="490"/>
      <c r="I520" s="490"/>
      <c r="K520" s="490"/>
      <c r="M520" s="490"/>
      <c r="O520" s="490"/>
    </row>
    <row r="521" spans="1:15" ht="15">
      <c r="A521" s="76"/>
      <c r="B521" s="65"/>
      <c r="C521" s="65"/>
      <c r="D521" s="65"/>
      <c r="E521" s="490"/>
      <c r="F521" s="88"/>
      <c r="G521" s="490"/>
      <c r="I521" s="490"/>
      <c r="K521" s="490"/>
      <c r="M521" s="490"/>
      <c r="O521" s="490"/>
    </row>
    <row r="522" spans="1:15" ht="15">
      <c r="A522" s="76"/>
      <c r="B522" s="65"/>
      <c r="C522" s="65"/>
      <c r="D522" s="65"/>
      <c r="E522" s="490"/>
      <c r="F522" s="88"/>
      <c r="G522" s="490"/>
      <c r="I522" s="490"/>
      <c r="K522" s="490"/>
      <c r="M522" s="490"/>
      <c r="O522" s="490"/>
    </row>
    <row r="523" spans="1:15" ht="15">
      <c r="A523" s="76"/>
      <c r="B523" s="65"/>
      <c r="C523" s="65"/>
      <c r="D523" s="65"/>
      <c r="E523" s="490"/>
      <c r="F523" s="88"/>
      <c r="G523" s="490"/>
      <c r="I523" s="490"/>
      <c r="K523" s="490"/>
      <c r="M523" s="490"/>
      <c r="O523" s="490"/>
    </row>
    <row r="524" spans="1:15" ht="15">
      <c r="A524" s="76"/>
      <c r="B524" s="65"/>
      <c r="C524" s="65"/>
      <c r="D524" s="65"/>
      <c r="E524" s="490"/>
      <c r="F524" s="88"/>
      <c r="G524" s="490"/>
      <c r="I524" s="490"/>
      <c r="K524" s="490"/>
      <c r="M524" s="490"/>
      <c r="O524" s="490"/>
    </row>
    <row r="525" spans="1:15" ht="15">
      <c r="A525" s="76"/>
      <c r="B525" s="65"/>
      <c r="C525" s="65"/>
      <c r="D525" s="65"/>
      <c r="E525" s="490"/>
      <c r="F525" s="88"/>
      <c r="G525" s="490"/>
      <c r="I525" s="490"/>
      <c r="K525" s="490"/>
      <c r="M525" s="490"/>
      <c r="O525" s="490"/>
    </row>
    <row r="526" spans="1:15" ht="15">
      <c r="A526" s="76"/>
      <c r="B526" s="65"/>
      <c r="C526" s="65"/>
      <c r="D526" s="65"/>
      <c r="E526" s="490"/>
      <c r="F526" s="88"/>
      <c r="G526" s="490"/>
      <c r="I526" s="490"/>
      <c r="K526" s="490"/>
      <c r="M526" s="490"/>
      <c r="O526" s="490"/>
    </row>
    <row r="527" spans="1:15" ht="15">
      <c r="A527" s="76"/>
      <c r="B527" s="65"/>
      <c r="C527" s="65"/>
      <c r="D527" s="65"/>
      <c r="E527" s="490"/>
      <c r="F527" s="88"/>
      <c r="G527" s="490"/>
      <c r="I527" s="490"/>
      <c r="K527" s="490"/>
      <c r="M527" s="490"/>
      <c r="O527" s="490"/>
    </row>
    <row r="528" spans="1:15" ht="15">
      <c r="A528" s="76"/>
      <c r="B528" s="65"/>
      <c r="C528" s="65"/>
      <c r="D528" s="65"/>
      <c r="E528" s="490"/>
      <c r="F528" s="88"/>
      <c r="G528" s="490"/>
      <c r="I528" s="490"/>
      <c r="K528" s="490"/>
      <c r="M528" s="490"/>
      <c r="O528" s="490"/>
    </row>
    <row r="529" spans="1:15" ht="15">
      <c r="A529" s="76"/>
      <c r="B529" s="65"/>
      <c r="C529" s="65"/>
      <c r="D529" s="65"/>
      <c r="E529" s="490"/>
      <c r="F529" s="88"/>
      <c r="G529" s="490"/>
      <c r="I529" s="490"/>
      <c r="K529" s="490"/>
      <c r="M529" s="490"/>
      <c r="O529" s="490"/>
    </row>
    <row r="530" spans="1:15" ht="15">
      <c r="A530" s="76"/>
      <c r="B530" s="65"/>
      <c r="C530" s="65"/>
      <c r="D530" s="65"/>
      <c r="E530" s="490"/>
      <c r="F530" s="88"/>
      <c r="G530" s="490"/>
      <c r="I530" s="490"/>
      <c r="K530" s="490"/>
      <c r="M530" s="490"/>
      <c r="O530" s="490"/>
    </row>
    <row r="531" spans="1:15" ht="15">
      <c r="A531" s="76"/>
      <c r="B531" s="65"/>
      <c r="C531" s="65"/>
      <c r="D531" s="65"/>
      <c r="E531" s="490"/>
      <c r="F531" s="88"/>
      <c r="G531" s="490"/>
      <c r="I531" s="490"/>
      <c r="K531" s="490"/>
      <c r="M531" s="490"/>
      <c r="O531" s="490"/>
    </row>
    <row r="532" spans="1:15" ht="15">
      <c r="A532" s="76"/>
      <c r="B532" s="65"/>
      <c r="C532" s="65"/>
      <c r="D532" s="65"/>
      <c r="E532" s="490"/>
      <c r="F532" s="88"/>
      <c r="G532" s="490"/>
      <c r="I532" s="490"/>
      <c r="K532" s="490"/>
      <c r="M532" s="490"/>
      <c r="O532" s="490"/>
    </row>
    <row r="533" spans="1:15" ht="15">
      <c r="A533" s="76"/>
      <c r="B533" s="65"/>
      <c r="C533" s="65"/>
      <c r="D533" s="65"/>
      <c r="E533" s="490"/>
      <c r="F533" s="88"/>
      <c r="G533" s="490"/>
      <c r="I533" s="490"/>
      <c r="K533" s="490"/>
      <c r="M533" s="490"/>
      <c r="O533" s="490"/>
    </row>
    <row r="534" spans="1:15" ht="15">
      <c r="A534" s="76"/>
      <c r="B534" s="65"/>
      <c r="C534" s="65"/>
      <c r="D534" s="65"/>
      <c r="E534" s="490"/>
      <c r="F534" s="88"/>
      <c r="G534" s="490"/>
      <c r="I534" s="490"/>
      <c r="K534" s="490"/>
      <c r="M534" s="490"/>
      <c r="O534" s="490"/>
    </row>
    <row r="535" spans="1:15" ht="15">
      <c r="A535" s="76"/>
      <c r="B535" s="65"/>
      <c r="C535" s="65"/>
      <c r="D535" s="65"/>
      <c r="E535" s="490"/>
      <c r="F535" s="88"/>
      <c r="G535" s="490"/>
      <c r="I535" s="490"/>
      <c r="K535" s="490"/>
      <c r="M535" s="490"/>
      <c r="O535" s="490"/>
    </row>
    <row r="536" spans="1:15" ht="15">
      <c r="A536" s="76"/>
      <c r="B536" s="65"/>
      <c r="C536" s="65"/>
      <c r="D536" s="65"/>
      <c r="E536" s="490"/>
      <c r="F536" s="88"/>
      <c r="G536" s="490"/>
      <c r="I536" s="490"/>
      <c r="K536" s="490"/>
      <c r="M536" s="490"/>
      <c r="O536" s="490"/>
    </row>
    <row r="537" spans="1:15" ht="15">
      <c r="A537" s="76"/>
      <c r="B537" s="65"/>
      <c r="C537" s="65"/>
      <c r="D537" s="65"/>
      <c r="E537" s="490"/>
      <c r="F537" s="88"/>
      <c r="G537" s="490"/>
      <c r="I537" s="490"/>
      <c r="K537" s="490"/>
      <c r="M537" s="490"/>
      <c r="O537" s="490"/>
    </row>
    <row r="538" spans="1:15" ht="15">
      <c r="A538" s="76"/>
      <c r="B538" s="65"/>
      <c r="C538" s="65"/>
      <c r="D538" s="65"/>
      <c r="E538" s="490"/>
      <c r="F538" s="88"/>
      <c r="G538" s="490"/>
      <c r="I538" s="490"/>
      <c r="K538" s="490"/>
      <c r="M538" s="490"/>
      <c r="O538" s="490"/>
    </row>
    <row r="539" spans="1:15" ht="15">
      <c r="A539" s="76"/>
      <c r="B539" s="65"/>
      <c r="C539" s="65"/>
      <c r="D539" s="65"/>
      <c r="E539" s="490"/>
      <c r="F539" s="88"/>
      <c r="G539" s="490"/>
      <c r="I539" s="490"/>
      <c r="K539" s="490"/>
      <c r="M539" s="490"/>
      <c r="O539" s="490"/>
    </row>
    <row r="540" spans="1:15" ht="15">
      <c r="A540" s="76"/>
      <c r="B540" s="65"/>
      <c r="C540" s="65"/>
      <c r="D540" s="65"/>
      <c r="E540" s="490"/>
      <c r="F540" s="88"/>
      <c r="G540" s="490"/>
      <c r="I540" s="490"/>
      <c r="K540" s="490"/>
      <c r="M540" s="490"/>
      <c r="O540" s="490"/>
    </row>
    <row r="541" spans="1:15" ht="15">
      <c r="A541" s="76"/>
      <c r="B541" s="65"/>
      <c r="C541" s="65"/>
      <c r="D541" s="65"/>
      <c r="E541" s="490"/>
      <c r="F541" s="88"/>
      <c r="G541" s="490"/>
      <c r="I541" s="490"/>
      <c r="K541" s="490"/>
      <c r="M541" s="490"/>
      <c r="O541" s="490"/>
    </row>
    <row r="542" spans="1:15" ht="15">
      <c r="A542" s="76"/>
      <c r="B542" s="65"/>
      <c r="C542" s="65"/>
      <c r="D542" s="65"/>
      <c r="E542" s="490"/>
      <c r="F542" s="88"/>
      <c r="G542" s="490"/>
      <c r="I542" s="490"/>
      <c r="K542" s="490"/>
      <c r="M542" s="490"/>
      <c r="O542" s="490"/>
    </row>
    <row r="543" spans="1:15" ht="15">
      <c r="A543" s="76"/>
      <c r="B543" s="65"/>
      <c r="C543" s="65"/>
      <c r="D543" s="65"/>
      <c r="E543" s="490"/>
      <c r="F543" s="88"/>
      <c r="G543" s="490"/>
      <c r="I543" s="490"/>
      <c r="K543" s="490"/>
      <c r="M543" s="490"/>
      <c r="O543" s="490"/>
    </row>
    <row r="544" spans="1:15" ht="15">
      <c r="A544" s="76"/>
      <c r="B544" s="65"/>
      <c r="C544" s="65"/>
      <c r="D544" s="65"/>
      <c r="E544" s="490"/>
      <c r="F544" s="88"/>
      <c r="G544" s="490"/>
      <c r="I544" s="490"/>
      <c r="K544" s="490"/>
      <c r="M544" s="490"/>
      <c r="O544" s="490"/>
    </row>
    <row r="545" spans="1:15" ht="15">
      <c r="A545" s="76"/>
      <c r="B545" s="65"/>
      <c r="C545" s="65"/>
      <c r="D545" s="65"/>
      <c r="E545" s="490"/>
      <c r="F545" s="88"/>
      <c r="G545" s="490"/>
      <c r="I545" s="490"/>
      <c r="K545" s="490"/>
      <c r="M545" s="490"/>
      <c r="O545" s="490"/>
    </row>
    <row r="546" spans="1:15" ht="15">
      <c r="A546" s="76"/>
      <c r="B546" s="65"/>
      <c r="C546" s="65"/>
      <c r="D546" s="65"/>
      <c r="E546" s="490"/>
      <c r="F546" s="88"/>
      <c r="G546" s="490"/>
      <c r="I546" s="490"/>
      <c r="K546" s="490"/>
      <c r="M546" s="490"/>
      <c r="O546" s="490"/>
    </row>
    <row r="547" spans="1:15" ht="15">
      <c r="A547" s="76"/>
      <c r="B547" s="65"/>
      <c r="C547" s="65"/>
      <c r="D547" s="65"/>
      <c r="E547" s="490"/>
      <c r="F547" s="88"/>
      <c r="G547" s="490"/>
      <c r="I547" s="490"/>
      <c r="K547" s="490"/>
      <c r="M547" s="490"/>
      <c r="O547" s="490"/>
    </row>
    <row r="548" spans="1:15" ht="15">
      <c r="A548" s="76"/>
      <c r="B548" s="65"/>
      <c r="C548" s="65"/>
      <c r="D548" s="65"/>
      <c r="E548" s="490"/>
      <c r="F548" s="88"/>
      <c r="G548" s="490"/>
      <c r="I548" s="490"/>
      <c r="K548" s="490"/>
      <c r="M548" s="490"/>
      <c r="O548" s="490"/>
    </row>
    <row r="549" spans="1:15" ht="15">
      <c r="A549" s="76"/>
      <c r="B549" s="65"/>
      <c r="C549" s="65"/>
      <c r="D549" s="65"/>
      <c r="E549" s="490"/>
      <c r="F549" s="88"/>
      <c r="G549" s="490"/>
      <c r="I549" s="490"/>
      <c r="K549" s="490"/>
      <c r="M549" s="490"/>
      <c r="O549" s="490"/>
    </row>
    <row r="550" spans="1:15" ht="15">
      <c r="A550" s="76"/>
      <c r="B550" s="65"/>
      <c r="C550" s="65"/>
      <c r="D550" s="65"/>
      <c r="E550" s="490"/>
      <c r="F550" s="88"/>
      <c r="G550" s="490"/>
      <c r="I550" s="490"/>
      <c r="K550" s="490"/>
      <c r="M550" s="490"/>
      <c r="O550" s="490"/>
    </row>
    <row r="551" spans="1:15" ht="15">
      <c r="A551" s="76"/>
      <c r="B551" s="65"/>
      <c r="C551" s="65"/>
      <c r="D551" s="65"/>
      <c r="E551" s="490"/>
      <c r="F551" s="88"/>
      <c r="G551" s="490"/>
      <c r="I551" s="490"/>
      <c r="K551" s="490"/>
      <c r="M551" s="490"/>
      <c r="O551" s="490"/>
    </row>
    <row r="552" spans="1:15" ht="15">
      <c r="A552" s="76"/>
      <c r="B552" s="65"/>
      <c r="C552" s="65"/>
      <c r="D552" s="65"/>
      <c r="E552" s="490"/>
      <c r="F552" s="88"/>
      <c r="G552" s="490"/>
      <c r="I552" s="490"/>
      <c r="K552" s="490"/>
      <c r="M552" s="490"/>
      <c r="O552" s="490"/>
    </row>
    <row r="553" spans="1:15" ht="15">
      <c r="A553" s="76"/>
      <c r="B553" s="65"/>
      <c r="C553" s="65"/>
      <c r="D553" s="65"/>
      <c r="E553" s="490"/>
      <c r="F553" s="88"/>
      <c r="G553" s="490"/>
      <c r="I553" s="490"/>
      <c r="K553" s="490"/>
      <c r="M553" s="490"/>
      <c r="O553" s="490"/>
    </row>
    <row r="554" spans="1:15" ht="15">
      <c r="A554" s="76"/>
      <c r="B554" s="65"/>
      <c r="C554" s="65"/>
      <c r="D554" s="65"/>
      <c r="E554" s="490"/>
      <c r="F554" s="88"/>
      <c r="G554" s="490"/>
      <c r="I554" s="490"/>
      <c r="K554" s="490"/>
      <c r="M554" s="490"/>
      <c r="O554" s="490"/>
    </row>
    <row r="555" spans="1:15" ht="15">
      <c r="A555" s="76"/>
      <c r="B555" s="65"/>
      <c r="C555" s="65"/>
      <c r="D555" s="65"/>
      <c r="E555" s="490"/>
      <c r="F555" s="88"/>
      <c r="G555" s="490"/>
      <c r="I555" s="490"/>
      <c r="K555" s="490"/>
      <c r="M555" s="490"/>
      <c r="O555" s="490"/>
    </row>
    <row r="556" spans="1:15" ht="15">
      <c r="A556" s="76"/>
      <c r="B556" s="65"/>
      <c r="C556" s="65"/>
      <c r="D556" s="65"/>
      <c r="E556" s="490"/>
      <c r="F556" s="88"/>
      <c r="G556" s="490"/>
      <c r="I556" s="490"/>
      <c r="K556" s="490"/>
      <c r="M556" s="490"/>
      <c r="O556" s="490"/>
    </row>
    <row r="557" spans="1:15" ht="15">
      <c r="A557" s="76"/>
      <c r="B557" s="65"/>
      <c r="C557" s="65"/>
      <c r="D557" s="65"/>
      <c r="E557" s="490"/>
      <c r="F557" s="88"/>
      <c r="G557" s="490"/>
      <c r="I557" s="490"/>
      <c r="K557" s="490"/>
      <c r="M557" s="490"/>
      <c r="O557" s="490"/>
    </row>
    <row r="558" spans="1:15" ht="15">
      <c r="A558" s="76"/>
      <c r="B558" s="65"/>
      <c r="C558" s="65"/>
      <c r="D558" s="65"/>
      <c r="E558" s="490"/>
      <c r="F558" s="88"/>
      <c r="G558" s="490"/>
      <c r="I558" s="490"/>
      <c r="K558" s="490"/>
      <c r="M558" s="490"/>
      <c r="O558" s="490"/>
    </row>
    <row r="559" spans="1:15" ht="15">
      <c r="A559" s="76"/>
      <c r="B559" s="65"/>
      <c r="C559" s="65"/>
      <c r="D559" s="65"/>
      <c r="E559" s="490"/>
      <c r="F559" s="88"/>
      <c r="G559" s="490"/>
      <c r="I559" s="490"/>
      <c r="K559" s="490"/>
      <c r="M559" s="490"/>
      <c r="O559" s="490"/>
    </row>
    <row r="560" spans="1:15" ht="15">
      <c r="A560" s="76"/>
      <c r="B560" s="65"/>
      <c r="C560" s="65"/>
      <c r="D560" s="65"/>
      <c r="E560" s="490"/>
      <c r="F560" s="88"/>
      <c r="G560" s="490"/>
      <c r="I560" s="490"/>
      <c r="K560" s="490"/>
      <c r="M560" s="490"/>
      <c r="O560" s="490"/>
    </row>
    <row r="561" spans="1:15" ht="15">
      <c r="A561" s="76"/>
      <c r="B561" s="65"/>
      <c r="C561" s="65"/>
      <c r="D561" s="65"/>
      <c r="E561" s="490"/>
      <c r="F561" s="88"/>
      <c r="G561" s="490"/>
      <c r="I561" s="490"/>
      <c r="K561" s="490"/>
      <c r="M561" s="490"/>
      <c r="O561" s="490"/>
    </row>
    <row r="562" spans="1:15" ht="15">
      <c r="A562" s="76"/>
      <c r="B562" s="65"/>
      <c r="C562" s="65"/>
      <c r="D562" s="65"/>
      <c r="E562" s="490"/>
      <c r="F562" s="88"/>
      <c r="G562" s="490"/>
      <c r="I562" s="490"/>
      <c r="K562" s="490"/>
      <c r="M562" s="490"/>
      <c r="O562" s="490"/>
    </row>
    <row r="563" spans="1:15" ht="15">
      <c r="A563" s="76"/>
      <c r="B563" s="65"/>
      <c r="C563" s="65"/>
      <c r="D563" s="65"/>
      <c r="E563" s="490"/>
      <c r="F563" s="88"/>
      <c r="G563" s="490"/>
      <c r="I563" s="490"/>
      <c r="K563" s="490"/>
      <c r="M563" s="490"/>
      <c r="O563" s="490"/>
    </row>
    <row r="564" spans="1:15" ht="15">
      <c r="A564" s="76"/>
      <c r="B564" s="65"/>
      <c r="C564" s="65"/>
      <c r="D564" s="65"/>
      <c r="E564" s="490"/>
      <c r="F564" s="88"/>
      <c r="G564" s="490"/>
      <c r="I564" s="490"/>
      <c r="K564" s="490"/>
      <c r="M564" s="490"/>
      <c r="O564" s="490"/>
    </row>
    <row r="565" spans="1:15" ht="15">
      <c r="A565" s="76"/>
      <c r="B565" s="65"/>
      <c r="C565" s="65"/>
      <c r="D565" s="65"/>
      <c r="E565" s="490"/>
      <c r="F565" s="88"/>
      <c r="G565" s="490"/>
      <c r="I565" s="490"/>
      <c r="K565" s="490"/>
      <c r="M565" s="490"/>
      <c r="O565" s="490"/>
    </row>
    <row r="566" spans="1:15" ht="15">
      <c r="A566" s="76"/>
      <c r="B566" s="65"/>
      <c r="C566" s="65"/>
      <c r="D566" s="65"/>
      <c r="E566" s="490"/>
      <c r="F566" s="88"/>
      <c r="G566" s="490"/>
      <c r="I566" s="490"/>
      <c r="K566" s="490"/>
      <c r="M566" s="490"/>
      <c r="O566" s="490"/>
    </row>
    <row r="567" spans="1:15" ht="15">
      <c r="A567" s="76"/>
      <c r="B567" s="65"/>
      <c r="C567" s="65"/>
      <c r="D567" s="65"/>
      <c r="E567" s="490"/>
      <c r="F567" s="88"/>
      <c r="G567" s="490"/>
      <c r="I567" s="490"/>
      <c r="K567" s="490"/>
      <c r="M567" s="490"/>
      <c r="O567" s="490"/>
    </row>
    <row r="568" spans="1:15" ht="15">
      <c r="A568" s="76"/>
      <c r="B568" s="65"/>
      <c r="C568" s="65"/>
      <c r="D568" s="65"/>
      <c r="E568" s="490"/>
      <c r="F568" s="88"/>
      <c r="G568" s="490"/>
      <c r="I568" s="490"/>
      <c r="K568" s="490"/>
      <c r="M568" s="490"/>
      <c r="O568" s="490"/>
    </row>
    <row r="569" spans="1:15" ht="15">
      <c r="A569" s="76"/>
      <c r="B569" s="65"/>
      <c r="C569" s="65"/>
      <c r="D569" s="65"/>
      <c r="E569" s="490"/>
      <c r="F569" s="88"/>
      <c r="G569" s="490"/>
      <c r="I569" s="490"/>
      <c r="K569" s="490"/>
      <c r="M569" s="490"/>
      <c r="O569" s="490"/>
    </row>
    <row r="570" spans="1:15" ht="15">
      <c r="A570" s="76"/>
      <c r="B570" s="65"/>
      <c r="C570" s="65"/>
      <c r="D570" s="65"/>
      <c r="E570" s="490"/>
      <c r="F570" s="88"/>
      <c r="G570" s="490"/>
      <c r="I570" s="490"/>
      <c r="K570" s="490"/>
      <c r="M570" s="490"/>
      <c r="O570" s="490"/>
    </row>
    <row r="571" spans="1:15" ht="15">
      <c r="A571" s="76"/>
      <c r="B571" s="65"/>
      <c r="C571" s="65"/>
      <c r="D571" s="65"/>
      <c r="E571" s="490"/>
      <c r="F571" s="88"/>
      <c r="G571" s="490"/>
      <c r="I571" s="490"/>
      <c r="K571" s="490"/>
      <c r="M571" s="490"/>
      <c r="O571" s="490"/>
    </row>
    <row r="572" spans="1:15" ht="15">
      <c r="A572" s="76"/>
      <c r="B572" s="65"/>
      <c r="C572" s="65"/>
      <c r="D572" s="65"/>
      <c r="E572" s="490"/>
      <c r="F572" s="88"/>
      <c r="G572" s="490"/>
      <c r="I572" s="490"/>
      <c r="K572" s="490"/>
      <c r="M572" s="490"/>
      <c r="O572" s="490"/>
    </row>
    <row r="573" spans="1:15" ht="15">
      <c r="A573" s="76"/>
      <c r="B573" s="65"/>
      <c r="C573" s="65"/>
      <c r="D573" s="65"/>
      <c r="E573" s="490"/>
      <c r="F573" s="88"/>
      <c r="G573" s="490"/>
      <c r="I573" s="490"/>
      <c r="K573" s="490"/>
      <c r="M573" s="490"/>
      <c r="O573" s="490"/>
    </row>
    <row r="574" spans="1:15" ht="15">
      <c r="A574" s="76"/>
      <c r="B574" s="65"/>
      <c r="C574" s="65"/>
      <c r="D574" s="65"/>
      <c r="E574" s="490"/>
      <c r="F574" s="88"/>
      <c r="G574" s="490"/>
      <c r="I574" s="490"/>
      <c r="K574" s="490"/>
      <c r="M574" s="490"/>
      <c r="O574" s="490"/>
    </row>
    <row r="575" spans="1:15" ht="15">
      <c r="A575" s="76"/>
      <c r="B575" s="65"/>
      <c r="C575" s="65"/>
      <c r="D575" s="65"/>
      <c r="E575" s="490"/>
      <c r="F575" s="88"/>
      <c r="G575" s="490"/>
      <c r="I575" s="490"/>
      <c r="K575" s="490"/>
      <c r="M575" s="490"/>
      <c r="O575" s="490"/>
    </row>
    <row r="576" spans="1:15" ht="15">
      <c r="A576" s="76"/>
      <c r="B576" s="65"/>
      <c r="C576" s="65"/>
      <c r="D576" s="65"/>
      <c r="E576" s="490"/>
      <c r="F576" s="88"/>
      <c r="G576" s="490"/>
      <c r="I576" s="490"/>
      <c r="K576" s="490"/>
      <c r="M576" s="490"/>
      <c r="O576" s="490"/>
    </row>
    <row r="577" spans="1:15" ht="15">
      <c r="A577" s="76"/>
      <c r="B577" s="65"/>
      <c r="C577" s="65"/>
      <c r="D577" s="65"/>
      <c r="E577" s="490"/>
      <c r="F577" s="88"/>
      <c r="G577" s="490"/>
      <c r="I577" s="490"/>
      <c r="K577" s="490"/>
      <c r="M577" s="490"/>
      <c r="O577" s="490"/>
    </row>
    <row r="578" spans="1:15" ht="15">
      <c r="A578" s="76"/>
      <c r="B578" s="65"/>
      <c r="C578" s="65"/>
      <c r="D578" s="65"/>
      <c r="E578" s="490"/>
      <c r="F578" s="88"/>
      <c r="G578" s="490"/>
      <c r="I578" s="490"/>
      <c r="K578" s="490"/>
      <c r="M578" s="490"/>
      <c r="O578" s="490"/>
    </row>
    <row r="579" spans="1:15" ht="15">
      <c r="A579" s="76"/>
      <c r="B579" s="65"/>
      <c r="C579" s="65"/>
      <c r="D579" s="65"/>
      <c r="E579" s="490"/>
      <c r="F579" s="88"/>
      <c r="G579" s="490"/>
      <c r="I579" s="490"/>
      <c r="K579" s="490"/>
      <c r="M579" s="490"/>
      <c r="O579" s="490"/>
    </row>
    <row r="580" spans="1:15" ht="15">
      <c r="A580" s="76"/>
      <c r="B580" s="65"/>
      <c r="C580" s="65"/>
      <c r="D580" s="65"/>
      <c r="E580" s="490"/>
      <c r="F580" s="88"/>
      <c r="G580" s="490"/>
      <c r="I580" s="490"/>
      <c r="K580" s="490"/>
      <c r="M580" s="490"/>
      <c r="O580" s="490"/>
    </row>
    <row r="581" spans="1:15" ht="15">
      <c r="A581" s="76"/>
      <c r="B581" s="65"/>
      <c r="C581" s="65"/>
      <c r="D581" s="65"/>
      <c r="E581" s="490"/>
      <c r="F581" s="88"/>
      <c r="G581" s="490"/>
      <c r="I581" s="490"/>
      <c r="K581" s="490"/>
      <c r="M581" s="490"/>
      <c r="O581" s="490"/>
    </row>
    <row r="582" spans="1:15" ht="15">
      <c r="A582" s="76"/>
      <c r="B582" s="65"/>
      <c r="C582" s="65"/>
      <c r="D582" s="65"/>
      <c r="E582" s="490"/>
      <c r="F582" s="88"/>
      <c r="G582" s="490"/>
      <c r="I582" s="490"/>
      <c r="K582" s="490"/>
      <c r="M582" s="490"/>
      <c r="O582" s="490"/>
    </row>
    <row r="583" spans="1:15" ht="15">
      <c r="A583" s="76"/>
      <c r="B583" s="65"/>
      <c r="C583" s="65"/>
      <c r="D583" s="65"/>
      <c r="E583" s="490"/>
      <c r="F583" s="88"/>
      <c r="G583" s="490"/>
      <c r="I583" s="490"/>
      <c r="K583" s="490"/>
      <c r="M583" s="490"/>
      <c r="O583" s="490"/>
    </row>
    <row r="584" spans="1:15" ht="15">
      <c r="A584" s="76"/>
      <c r="B584" s="65"/>
      <c r="C584" s="65"/>
      <c r="D584" s="65"/>
      <c r="E584" s="490"/>
      <c r="F584" s="88"/>
      <c r="G584" s="490"/>
      <c r="I584" s="490"/>
      <c r="K584" s="490"/>
      <c r="M584" s="490"/>
      <c r="O584" s="490"/>
    </row>
    <row r="585" spans="1:15" ht="15">
      <c r="A585" s="76"/>
      <c r="B585" s="65"/>
      <c r="C585" s="65"/>
      <c r="D585" s="65"/>
      <c r="E585" s="490"/>
      <c r="F585" s="88"/>
      <c r="G585" s="490"/>
      <c r="I585" s="490"/>
      <c r="K585" s="490"/>
      <c r="M585" s="490"/>
      <c r="O585" s="490"/>
    </row>
    <row r="586" spans="1:15" ht="15">
      <c r="A586" s="76"/>
      <c r="B586" s="65"/>
      <c r="C586" s="65"/>
      <c r="D586" s="65"/>
      <c r="E586" s="490"/>
      <c r="F586" s="88"/>
      <c r="G586" s="490"/>
      <c r="I586" s="490"/>
      <c r="K586" s="490"/>
      <c r="M586" s="490"/>
      <c r="O586" s="490"/>
    </row>
    <row r="587" spans="1:15" ht="15">
      <c r="A587" s="76"/>
      <c r="B587" s="65"/>
      <c r="C587" s="65"/>
      <c r="D587" s="65"/>
      <c r="E587" s="490"/>
      <c r="F587" s="88"/>
      <c r="G587" s="490"/>
      <c r="I587" s="490"/>
      <c r="K587" s="490"/>
      <c r="M587" s="490"/>
      <c r="O587" s="490"/>
    </row>
    <row r="588" spans="1:15" ht="15">
      <c r="A588" s="76"/>
      <c r="B588" s="65"/>
      <c r="C588" s="65"/>
      <c r="D588" s="65"/>
      <c r="E588" s="490"/>
      <c r="F588" s="88"/>
      <c r="G588" s="490"/>
      <c r="I588" s="490"/>
      <c r="K588" s="490"/>
      <c r="M588" s="490"/>
      <c r="O588" s="490"/>
    </row>
    <row r="589" spans="1:15" ht="15">
      <c r="A589" s="76"/>
      <c r="B589" s="65"/>
      <c r="C589" s="65"/>
      <c r="D589" s="65"/>
      <c r="E589" s="490"/>
      <c r="F589" s="88"/>
      <c r="G589" s="490"/>
      <c r="I589" s="490"/>
      <c r="K589" s="490"/>
      <c r="M589" s="490"/>
      <c r="O589" s="490"/>
    </row>
    <row r="590" spans="1:15" ht="15">
      <c r="A590" s="76"/>
      <c r="B590" s="65"/>
      <c r="C590" s="65"/>
      <c r="D590" s="65"/>
      <c r="E590" s="490"/>
      <c r="F590" s="88"/>
      <c r="G590" s="490"/>
      <c r="I590" s="490"/>
      <c r="K590" s="490"/>
      <c r="M590" s="490"/>
      <c r="O590" s="490"/>
    </row>
    <row r="591" spans="1:15" ht="15">
      <c r="A591" s="76"/>
      <c r="B591" s="65"/>
      <c r="C591" s="65"/>
      <c r="D591" s="65"/>
      <c r="E591" s="490"/>
      <c r="F591" s="88"/>
      <c r="G591" s="490"/>
      <c r="I591" s="490"/>
      <c r="K591" s="490"/>
      <c r="M591" s="490"/>
      <c r="O591" s="490"/>
    </row>
    <row r="592" spans="1:15" ht="15">
      <c r="A592" s="76"/>
      <c r="B592" s="65"/>
      <c r="C592" s="65"/>
      <c r="D592" s="65"/>
      <c r="E592" s="490"/>
      <c r="F592" s="88"/>
      <c r="G592" s="490"/>
      <c r="I592" s="490"/>
      <c r="K592" s="490"/>
      <c r="M592" s="490"/>
      <c r="O592" s="490"/>
    </row>
    <row r="593" spans="1:15" ht="15">
      <c r="A593" s="76"/>
      <c r="B593" s="65"/>
      <c r="C593" s="65"/>
      <c r="D593" s="65"/>
      <c r="E593" s="490"/>
      <c r="F593" s="88"/>
      <c r="G593" s="490"/>
      <c r="I593" s="490"/>
      <c r="K593" s="490"/>
      <c r="M593" s="490"/>
      <c r="O593" s="490"/>
    </row>
    <row r="594" spans="1:15" ht="15">
      <c r="A594" s="76"/>
      <c r="B594" s="65"/>
      <c r="C594" s="65"/>
      <c r="D594" s="65"/>
      <c r="E594" s="490"/>
      <c r="F594" s="88"/>
      <c r="G594" s="490"/>
      <c r="I594" s="490"/>
      <c r="K594" s="490"/>
      <c r="M594" s="490"/>
      <c r="O594" s="490"/>
    </row>
    <row r="595" spans="1:15" ht="15">
      <c r="A595" s="76"/>
      <c r="B595" s="65"/>
      <c r="C595" s="65"/>
      <c r="D595" s="65"/>
      <c r="E595" s="490"/>
      <c r="F595" s="88"/>
      <c r="G595" s="490"/>
      <c r="I595" s="490"/>
      <c r="K595" s="490"/>
      <c r="M595" s="490"/>
      <c r="O595" s="490"/>
    </row>
    <row r="596" spans="1:15" ht="15">
      <c r="A596" s="76"/>
      <c r="B596" s="65"/>
      <c r="C596" s="65"/>
      <c r="D596" s="65"/>
      <c r="E596" s="490"/>
      <c r="F596" s="88"/>
      <c r="G596" s="490"/>
      <c r="I596" s="490"/>
      <c r="K596" s="490"/>
      <c r="M596" s="490"/>
      <c r="O596" s="490"/>
    </row>
    <row r="597" spans="1:15" ht="15">
      <c r="A597" s="76"/>
      <c r="B597" s="65"/>
      <c r="C597" s="65"/>
      <c r="D597" s="65"/>
      <c r="E597" s="490"/>
      <c r="F597" s="88"/>
      <c r="G597" s="490"/>
      <c r="I597" s="490"/>
      <c r="K597" s="490"/>
      <c r="M597" s="490"/>
      <c r="O597" s="490"/>
    </row>
    <row r="598" spans="1:15" ht="15">
      <c r="A598" s="76"/>
      <c r="B598" s="65"/>
      <c r="C598" s="65"/>
      <c r="D598" s="65"/>
      <c r="E598" s="490"/>
      <c r="F598" s="88"/>
      <c r="G598" s="490"/>
      <c r="I598" s="490"/>
      <c r="K598" s="490"/>
      <c r="M598" s="490"/>
      <c r="O598" s="490"/>
    </row>
    <row r="599" spans="1:15" ht="15">
      <c r="A599" s="76"/>
      <c r="B599" s="65"/>
      <c r="C599" s="65"/>
      <c r="D599" s="65"/>
      <c r="E599" s="490"/>
      <c r="F599" s="88"/>
      <c r="G599" s="490"/>
      <c r="I599" s="490"/>
      <c r="K599" s="490"/>
      <c r="M599" s="490"/>
      <c r="O599" s="490"/>
    </row>
    <row r="600" spans="1:15" ht="15">
      <c r="A600" s="76"/>
      <c r="B600" s="65"/>
      <c r="C600" s="65"/>
      <c r="D600" s="65"/>
      <c r="E600" s="490"/>
      <c r="F600" s="88"/>
      <c r="G600" s="490"/>
      <c r="I600" s="490"/>
      <c r="K600" s="490"/>
      <c r="M600" s="490"/>
      <c r="O600" s="490"/>
    </row>
    <row r="601" spans="1:15" ht="15">
      <c r="A601" s="76"/>
      <c r="B601" s="65"/>
      <c r="C601" s="65"/>
      <c r="D601" s="65"/>
      <c r="E601" s="490"/>
      <c r="F601" s="88"/>
      <c r="G601" s="490"/>
      <c r="I601" s="490"/>
      <c r="K601" s="490"/>
      <c r="M601" s="490"/>
      <c r="O601" s="490"/>
    </row>
    <row r="602" spans="1:15" ht="15">
      <c r="A602" s="76"/>
      <c r="B602" s="65"/>
      <c r="C602" s="65"/>
      <c r="D602" s="65"/>
      <c r="E602" s="490"/>
      <c r="F602" s="88"/>
      <c r="G602" s="490"/>
      <c r="I602" s="490"/>
      <c r="K602" s="490"/>
      <c r="M602" s="490"/>
      <c r="O602" s="490"/>
    </row>
    <row r="603" spans="1:15" ht="15">
      <c r="A603" s="76"/>
      <c r="B603" s="65"/>
      <c r="C603" s="65"/>
      <c r="D603" s="65"/>
      <c r="E603" s="490"/>
      <c r="F603" s="88"/>
      <c r="G603" s="490"/>
      <c r="I603" s="490"/>
      <c r="K603" s="490"/>
      <c r="M603" s="490"/>
      <c r="O603" s="490"/>
    </row>
    <row r="604" spans="1:15" ht="15">
      <c r="A604" s="76"/>
      <c r="B604" s="65"/>
      <c r="C604" s="65"/>
      <c r="D604" s="65"/>
      <c r="E604" s="490"/>
      <c r="F604" s="88"/>
      <c r="G604" s="490"/>
      <c r="I604" s="490"/>
      <c r="K604" s="490"/>
      <c r="M604" s="490"/>
      <c r="O604" s="490"/>
    </row>
    <row r="605" spans="1:15" ht="15">
      <c r="A605" s="76"/>
      <c r="B605" s="65"/>
      <c r="C605" s="65"/>
      <c r="D605" s="65"/>
      <c r="E605" s="490"/>
      <c r="F605" s="88"/>
      <c r="G605" s="490"/>
      <c r="I605" s="490"/>
      <c r="K605" s="490"/>
      <c r="M605" s="490"/>
      <c r="O605" s="490"/>
    </row>
    <row r="606" spans="1:15" ht="15">
      <c r="A606" s="76"/>
      <c r="B606" s="65"/>
      <c r="C606" s="65"/>
      <c r="D606" s="65"/>
      <c r="E606" s="490"/>
      <c r="F606" s="88"/>
      <c r="G606" s="490"/>
      <c r="I606" s="490"/>
      <c r="K606" s="490"/>
      <c r="M606" s="490"/>
      <c r="O606" s="490"/>
    </row>
    <row r="607" spans="1:15" ht="15">
      <c r="A607" s="76"/>
      <c r="B607" s="65"/>
      <c r="C607" s="65"/>
      <c r="D607" s="65"/>
      <c r="E607" s="490"/>
      <c r="F607" s="88"/>
      <c r="G607" s="490"/>
      <c r="I607" s="490"/>
      <c r="K607" s="490"/>
      <c r="M607" s="490"/>
      <c r="O607" s="490"/>
    </row>
    <row r="608" spans="1:15" ht="15">
      <c r="A608" s="76"/>
      <c r="B608" s="65"/>
      <c r="C608" s="65"/>
      <c r="D608" s="65"/>
      <c r="E608" s="490"/>
      <c r="F608" s="88"/>
      <c r="G608" s="490"/>
      <c r="I608" s="490"/>
      <c r="K608" s="490"/>
      <c r="M608" s="490"/>
      <c r="O608" s="490"/>
    </row>
    <row r="609" spans="1:15" ht="15">
      <c r="A609" s="76"/>
      <c r="B609" s="65"/>
      <c r="C609" s="65"/>
      <c r="D609" s="65"/>
      <c r="E609" s="490"/>
      <c r="F609" s="88"/>
      <c r="G609" s="490"/>
      <c r="I609" s="490"/>
      <c r="K609" s="490"/>
      <c r="M609" s="490"/>
      <c r="O609" s="490"/>
    </row>
    <row r="610" spans="1:15" ht="15">
      <c r="A610" s="76"/>
      <c r="B610" s="65"/>
      <c r="C610" s="65"/>
      <c r="D610" s="65"/>
      <c r="E610" s="490"/>
      <c r="F610" s="88"/>
      <c r="G610" s="490"/>
      <c r="I610" s="490"/>
      <c r="K610" s="490"/>
      <c r="M610" s="490"/>
      <c r="O610" s="490"/>
    </row>
    <row r="611" spans="1:15" ht="15">
      <c r="A611" s="76"/>
      <c r="B611" s="65"/>
      <c r="C611" s="65"/>
      <c r="D611" s="65"/>
      <c r="E611" s="490"/>
      <c r="F611" s="88"/>
      <c r="G611" s="490"/>
      <c r="I611" s="490"/>
      <c r="K611" s="490"/>
      <c r="M611" s="490"/>
      <c r="O611" s="490"/>
    </row>
    <row r="612" spans="1:15" ht="15">
      <c r="A612" s="76"/>
      <c r="B612" s="65"/>
      <c r="C612" s="65"/>
      <c r="D612" s="65"/>
      <c r="E612" s="490"/>
      <c r="F612" s="88"/>
      <c r="G612" s="490"/>
      <c r="I612" s="490"/>
      <c r="K612" s="490"/>
      <c r="M612" s="490"/>
      <c r="O612" s="490"/>
    </row>
    <row r="613" spans="1:15" ht="15">
      <c r="A613" s="76"/>
      <c r="B613" s="65"/>
      <c r="C613" s="65"/>
      <c r="D613" s="65"/>
      <c r="E613" s="490"/>
      <c r="F613" s="88"/>
      <c r="G613" s="490"/>
      <c r="I613" s="490"/>
      <c r="K613" s="490"/>
      <c r="M613" s="490"/>
      <c r="O613" s="490"/>
    </row>
    <row r="614" spans="1:15" ht="15">
      <c r="A614" s="76"/>
      <c r="B614" s="65"/>
      <c r="C614" s="65"/>
      <c r="D614" s="65"/>
      <c r="E614" s="490"/>
      <c r="F614" s="88"/>
      <c r="G614" s="490"/>
      <c r="I614" s="490"/>
      <c r="K614" s="490"/>
      <c r="M614" s="490"/>
      <c r="O614" s="490"/>
    </row>
    <row r="615" spans="1:15" ht="15">
      <c r="A615" s="76"/>
      <c r="B615" s="65"/>
      <c r="C615" s="65"/>
      <c r="D615" s="65"/>
      <c r="E615" s="490"/>
      <c r="F615" s="88"/>
      <c r="G615" s="490"/>
      <c r="I615" s="490"/>
      <c r="K615" s="490"/>
      <c r="M615" s="490"/>
      <c r="O615" s="490"/>
    </row>
    <row r="616" spans="1:15" ht="15">
      <c r="A616" s="76"/>
      <c r="B616" s="65"/>
      <c r="C616" s="65"/>
      <c r="D616" s="65"/>
      <c r="E616" s="490"/>
      <c r="F616" s="88"/>
      <c r="G616" s="490"/>
      <c r="I616" s="490"/>
      <c r="K616" s="490"/>
      <c r="M616" s="490"/>
      <c r="O616" s="490"/>
    </row>
    <row r="617" spans="1:15" ht="15">
      <c r="A617" s="76"/>
      <c r="B617" s="65"/>
      <c r="C617" s="65"/>
      <c r="D617" s="65"/>
      <c r="E617" s="490"/>
      <c r="F617" s="88"/>
      <c r="G617" s="490"/>
      <c r="I617" s="490"/>
      <c r="K617" s="490"/>
      <c r="M617" s="490"/>
      <c r="O617" s="490"/>
    </row>
    <row r="618" spans="1:15" ht="15">
      <c r="A618" s="76"/>
      <c r="B618" s="65"/>
      <c r="C618" s="65"/>
      <c r="D618" s="65"/>
      <c r="E618" s="490"/>
      <c r="F618" s="88"/>
      <c r="G618" s="490"/>
      <c r="I618" s="490"/>
      <c r="K618" s="490"/>
      <c r="M618" s="490"/>
      <c r="O618" s="490"/>
    </row>
    <row r="619" spans="1:15" ht="15">
      <c r="A619" s="76"/>
      <c r="B619" s="65"/>
      <c r="C619" s="65"/>
      <c r="D619" s="65"/>
      <c r="E619" s="490"/>
      <c r="F619" s="88"/>
      <c r="G619" s="490"/>
      <c r="I619" s="490"/>
      <c r="K619" s="490"/>
      <c r="M619" s="490"/>
      <c r="O619" s="490"/>
    </row>
    <row r="620" spans="1:15" ht="15">
      <c r="A620" s="76"/>
      <c r="B620" s="65"/>
      <c r="C620" s="65"/>
      <c r="D620" s="65"/>
      <c r="E620" s="490"/>
      <c r="F620" s="88"/>
      <c r="G620" s="490"/>
      <c r="I620" s="490"/>
      <c r="K620" s="490"/>
      <c r="M620" s="490"/>
      <c r="O620" s="490"/>
    </row>
    <row r="621" spans="1:15" ht="15">
      <c r="A621" s="76"/>
      <c r="B621" s="65"/>
      <c r="C621" s="65"/>
      <c r="D621" s="65"/>
      <c r="E621" s="490"/>
      <c r="F621" s="88"/>
      <c r="G621" s="490"/>
      <c r="I621" s="490"/>
      <c r="K621" s="490"/>
      <c r="M621" s="490"/>
      <c r="O621" s="490"/>
    </row>
    <row r="622" spans="1:15" ht="15">
      <c r="A622" s="76"/>
      <c r="B622" s="65"/>
      <c r="C622" s="65"/>
      <c r="D622" s="65"/>
      <c r="E622" s="490"/>
      <c r="F622" s="88"/>
      <c r="G622" s="490"/>
      <c r="I622" s="490"/>
      <c r="K622" s="490"/>
      <c r="M622" s="490"/>
      <c r="O622" s="490"/>
    </row>
    <row r="623" spans="1:15" ht="15">
      <c r="A623" s="76"/>
      <c r="B623" s="65"/>
      <c r="C623" s="65"/>
      <c r="D623" s="65"/>
      <c r="E623" s="490"/>
      <c r="F623" s="88"/>
      <c r="G623" s="490"/>
      <c r="I623" s="490"/>
      <c r="K623" s="490"/>
      <c r="M623" s="490"/>
      <c r="O623" s="490"/>
    </row>
    <row r="624" spans="1:15" ht="15">
      <c r="A624" s="76"/>
      <c r="B624" s="65"/>
      <c r="C624" s="65"/>
      <c r="D624" s="65"/>
      <c r="E624" s="490"/>
      <c r="F624" s="88"/>
      <c r="G624" s="490"/>
      <c r="I624" s="490"/>
      <c r="K624" s="490"/>
      <c r="M624" s="490"/>
      <c r="O624" s="490"/>
    </row>
    <row r="625" spans="1:15" ht="15">
      <c r="A625" s="76"/>
      <c r="B625" s="65"/>
      <c r="C625" s="65"/>
      <c r="D625" s="65"/>
      <c r="E625" s="490"/>
      <c r="F625" s="88"/>
      <c r="G625" s="490"/>
      <c r="I625" s="490"/>
      <c r="K625" s="490"/>
      <c r="M625" s="490"/>
      <c r="O625" s="490"/>
    </row>
    <row r="626" spans="1:15" ht="15">
      <c r="A626" s="76"/>
      <c r="B626" s="65"/>
      <c r="C626" s="65"/>
      <c r="D626" s="65"/>
      <c r="E626" s="490"/>
      <c r="F626" s="88"/>
      <c r="G626" s="490"/>
      <c r="I626" s="490"/>
      <c r="K626" s="490"/>
      <c r="M626" s="490"/>
      <c r="O626" s="490"/>
    </row>
    <row r="627" spans="1:15" ht="15">
      <c r="A627" s="76"/>
      <c r="B627" s="65"/>
      <c r="C627" s="65"/>
      <c r="D627" s="65"/>
      <c r="E627" s="490"/>
      <c r="F627" s="88"/>
      <c r="G627" s="490"/>
      <c r="I627" s="490"/>
      <c r="K627" s="490"/>
      <c r="M627" s="490"/>
      <c r="O627" s="490"/>
    </row>
    <row r="628" spans="1:15" ht="15">
      <c r="A628" s="76"/>
      <c r="B628" s="65"/>
      <c r="C628" s="65"/>
      <c r="D628" s="65"/>
      <c r="E628" s="490"/>
      <c r="F628" s="88"/>
      <c r="G628" s="490"/>
      <c r="I628" s="490"/>
      <c r="K628" s="490"/>
      <c r="M628" s="490"/>
      <c r="O628" s="490"/>
    </row>
    <row r="629" spans="1:15" ht="15">
      <c r="A629" s="76"/>
      <c r="B629" s="65"/>
      <c r="C629" s="65"/>
      <c r="D629" s="65"/>
      <c r="E629" s="490"/>
      <c r="F629" s="88"/>
      <c r="G629" s="490"/>
      <c r="I629" s="490"/>
      <c r="K629" s="490"/>
      <c r="M629" s="490"/>
      <c r="O629" s="490"/>
    </row>
    <row r="630" spans="1:15" ht="15">
      <c r="A630" s="76"/>
      <c r="B630" s="65"/>
      <c r="C630" s="65"/>
      <c r="D630" s="65"/>
      <c r="E630" s="490"/>
      <c r="F630" s="88"/>
      <c r="G630" s="490"/>
      <c r="I630" s="490"/>
      <c r="K630" s="490"/>
      <c r="M630" s="490"/>
      <c r="O630" s="490"/>
    </row>
    <row r="631" spans="1:15" ht="15">
      <c r="A631" s="76"/>
      <c r="B631" s="65"/>
      <c r="C631" s="65"/>
      <c r="D631" s="65"/>
      <c r="E631" s="490"/>
      <c r="F631" s="88"/>
      <c r="G631" s="490"/>
      <c r="I631" s="490"/>
      <c r="K631" s="490"/>
      <c r="M631" s="490"/>
      <c r="O631" s="490"/>
    </row>
    <row r="632" spans="1:15" ht="15">
      <c r="A632" s="76"/>
      <c r="B632" s="65"/>
      <c r="C632" s="65"/>
      <c r="D632" s="65"/>
      <c r="E632" s="490"/>
      <c r="F632" s="88"/>
      <c r="G632" s="490"/>
      <c r="I632" s="490"/>
      <c r="K632" s="490"/>
      <c r="M632" s="490"/>
      <c r="O632" s="490"/>
    </row>
    <row r="633" spans="1:15" ht="15">
      <c r="A633" s="76"/>
      <c r="B633" s="65"/>
      <c r="C633" s="65"/>
      <c r="D633" s="65"/>
      <c r="E633" s="490"/>
      <c r="F633" s="88"/>
      <c r="G633" s="490"/>
      <c r="I633" s="490"/>
      <c r="K633" s="490"/>
      <c r="M633" s="490"/>
      <c r="O633" s="490"/>
    </row>
    <row r="634" spans="1:15" ht="15">
      <c r="A634" s="76"/>
      <c r="B634" s="65"/>
      <c r="C634" s="65"/>
      <c r="D634" s="65"/>
      <c r="E634" s="490"/>
      <c r="F634" s="88"/>
      <c r="G634" s="490"/>
      <c r="I634" s="490"/>
      <c r="K634" s="490"/>
      <c r="M634" s="490"/>
      <c r="O634" s="490"/>
    </row>
    <row r="635" spans="1:15" ht="15">
      <c r="A635" s="76"/>
      <c r="B635" s="65"/>
      <c r="C635" s="65"/>
      <c r="D635" s="65"/>
      <c r="E635" s="490"/>
      <c r="F635" s="88"/>
      <c r="G635" s="490"/>
      <c r="I635" s="490"/>
      <c r="K635" s="490"/>
      <c r="M635" s="490"/>
      <c r="O635" s="490"/>
    </row>
    <row r="636" spans="1:15" ht="15">
      <c r="A636" s="76"/>
      <c r="B636" s="65"/>
      <c r="C636" s="65"/>
      <c r="D636" s="65"/>
      <c r="E636" s="490"/>
      <c r="F636" s="88"/>
      <c r="G636" s="490"/>
      <c r="I636" s="490"/>
      <c r="K636" s="490"/>
      <c r="M636" s="490"/>
      <c r="O636" s="490"/>
    </row>
    <row r="637" spans="1:15" ht="15">
      <c r="A637" s="76"/>
      <c r="B637" s="65"/>
      <c r="C637" s="65"/>
      <c r="D637" s="65"/>
      <c r="E637" s="490"/>
      <c r="F637" s="88"/>
      <c r="G637" s="490"/>
      <c r="I637" s="490"/>
      <c r="K637" s="490"/>
      <c r="M637" s="490"/>
      <c r="O637" s="490"/>
    </row>
    <row r="638" spans="1:15" ht="15">
      <c r="A638" s="76"/>
      <c r="B638" s="65"/>
      <c r="C638" s="65"/>
      <c r="D638" s="65"/>
      <c r="E638" s="490"/>
      <c r="F638" s="88"/>
      <c r="G638" s="490"/>
      <c r="I638" s="490"/>
      <c r="K638" s="490"/>
      <c r="M638" s="490"/>
      <c r="O638" s="490"/>
    </row>
    <row r="639" spans="1:15" ht="15">
      <c r="A639" s="76"/>
      <c r="B639" s="65"/>
      <c r="C639" s="65"/>
      <c r="D639" s="65"/>
      <c r="E639" s="490"/>
      <c r="F639" s="88"/>
      <c r="G639" s="490"/>
      <c r="I639" s="490"/>
      <c r="K639" s="490"/>
      <c r="M639" s="490"/>
      <c r="O639" s="490"/>
    </row>
    <row r="640" spans="1:15" ht="15">
      <c r="A640" s="76"/>
      <c r="B640" s="65"/>
      <c r="C640" s="65"/>
      <c r="D640" s="65"/>
      <c r="E640" s="490"/>
      <c r="F640" s="88"/>
      <c r="G640" s="490"/>
      <c r="I640" s="490"/>
      <c r="K640" s="490"/>
      <c r="M640" s="490"/>
      <c r="O640" s="490"/>
    </row>
    <row r="641" spans="1:15" ht="15">
      <c r="A641" s="76"/>
      <c r="B641" s="65"/>
      <c r="C641" s="65"/>
      <c r="D641" s="65"/>
      <c r="E641" s="490"/>
      <c r="F641" s="88"/>
      <c r="G641" s="490"/>
      <c r="I641" s="490"/>
      <c r="K641" s="490"/>
      <c r="M641" s="490"/>
      <c r="O641" s="490"/>
    </row>
    <row r="642" spans="1:15" ht="15">
      <c r="A642" s="76"/>
      <c r="B642" s="65"/>
      <c r="C642" s="65"/>
      <c r="D642" s="65"/>
      <c r="E642" s="490"/>
      <c r="F642" s="88"/>
      <c r="G642" s="490"/>
      <c r="I642" s="490"/>
      <c r="K642" s="490"/>
      <c r="M642" s="490"/>
      <c r="O642" s="490"/>
    </row>
    <row r="643" spans="1:15" ht="15">
      <c r="A643" s="76"/>
      <c r="B643" s="65"/>
      <c r="C643" s="65"/>
      <c r="D643" s="65"/>
      <c r="E643" s="490"/>
      <c r="F643" s="88"/>
      <c r="G643" s="490"/>
      <c r="I643" s="490"/>
      <c r="K643" s="490"/>
      <c r="M643" s="490"/>
      <c r="O643" s="490"/>
    </row>
    <row r="644" spans="1:15" ht="15">
      <c r="A644" s="76"/>
      <c r="B644" s="65"/>
      <c r="C644" s="65"/>
      <c r="D644" s="65"/>
      <c r="E644" s="490"/>
      <c r="F644" s="88"/>
      <c r="G644" s="490"/>
      <c r="I644" s="490"/>
      <c r="K644" s="490"/>
      <c r="M644" s="490"/>
      <c r="O644" s="490"/>
    </row>
    <row r="645" spans="1:15" ht="15">
      <c r="A645" s="76"/>
      <c r="B645" s="65"/>
      <c r="C645" s="65"/>
      <c r="D645" s="65"/>
      <c r="E645" s="490"/>
      <c r="F645" s="88"/>
      <c r="G645" s="490"/>
      <c r="I645" s="490"/>
      <c r="K645" s="490"/>
      <c r="M645" s="490"/>
      <c r="O645" s="490"/>
    </row>
    <row r="646" spans="1:15" ht="15">
      <c r="A646" s="76"/>
      <c r="B646" s="65"/>
      <c r="C646" s="65"/>
      <c r="D646" s="65"/>
      <c r="E646" s="490"/>
      <c r="F646" s="88"/>
      <c r="G646" s="490"/>
      <c r="I646" s="490"/>
      <c r="K646" s="490"/>
      <c r="M646" s="490"/>
      <c r="O646" s="490"/>
    </row>
    <row r="647" spans="1:15" ht="15">
      <c r="A647" s="76"/>
      <c r="B647" s="65"/>
      <c r="C647" s="65"/>
      <c r="D647" s="65"/>
      <c r="E647" s="490"/>
      <c r="F647" s="88"/>
      <c r="G647" s="490"/>
      <c r="I647" s="490"/>
      <c r="K647" s="490"/>
      <c r="M647" s="490"/>
      <c r="O647" s="490"/>
    </row>
    <row r="648" spans="1:15" ht="15">
      <c r="A648" s="76"/>
      <c r="B648" s="65"/>
      <c r="C648" s="65"/>
      <c r="D648" s="65"/>
      <c r="E648" s="490"/>
      <c r="F648" s="88"/>
      <c r="G648" s="490"/>
      <c r="I648" s="490"/>
      <c r="K648" s="490"/>
      <c r="M648" s="490"/>
      <c r="O648" s="490"/>
    </row>
    <row r="649" spans="1:15" ht="15">
      <c r="A649" s="76"/>
      <c r="B649" s="65"/>
      <c r="C649" s="65"/>
      <c r="D649" s="65"/>
      <c r="E649" s="490"/>
      <c r="F649" s="88"/>
      <c r="G649" s="490"/>
      <c r="I649" s="490"/>
      <c r="K649" s="490"/>
      <c r="M649" s="490"/>
      <c r="O649" s="490"/>
    </row>
    <row r="650" spans="1:15" ht="15">
      <c r="A650" s="76"/>
      <c r="B650" s="65"/>
      <c r="C650" s="65"/>
      <c r="D650" s="65"/>
      <c r="E650" s="490"/>
      <c r="F650" s="88"/>
      <c r="G650" s="490"/>
      <c r="I650" s="490"/>
      <c r="K650" s="490"/>
      <c r="M650" s="490"/>
      <c r="O650" s="490"/>
    </row>
    <row r="651" spans="1:15" ht="15">
      <c r="A651" s="76"/>
      <c r="B651" s="65"/>
      <c r="C651" s="65"/>
      <c r="D651" s="65"/>
      <c r="E651" s="490"/>
      <c r="F651" s="88"/>
      <c r="G651" s="490"/>
      <c r="I651" s="490"/>
      <c r="K651" s="490"/>
      <c r="M651" s="490"/>
      <c r="O651" s="490"/>
    </row>
    <row r="652" spans="1:15" ht="15">
      <c r="A652" s="76"/>
      <c r="B652" s="65"/>
      <c r="C652" s="65"/>
      <c r="D652" s="65"/>
      <c r="E652" s="490"/>
      <c r="F652" s="88"/>
      <c r="G652" s="490"/>
      <c r="I652" s="490"/>
      <c r="K652" s="490"/>
      <c r="M652" s="490"/>
      <c r="O652" s="490"/>
    </row>
    <row r="653" spans="1:15" ht="15">
      <c r="A653" s="76"/>
      <c r="B653" s="65"/>
      <c r="C653" s="65"/>
      <c r="D653" s="65"/>
      <c r="E653" s="490"/>
      <c r="F653" s="88"/>
      <c r="G653" s="490"/>
      <c r="I653" s="490"/>
      <c r="K653" s="490"/>
      <c r="M653" s="490"/>
      <c r="O653" s="490"/>
    </row>
    <row r="654" spans="1:15" ht="15">
      <c r="A654" s="76"/>
      <c r="B654" s="65"/>
      <c r="C654" s="65"/>
      <c r="D654" s="65"/>
      <c r="E654" s="490"/>
      <c r="F654" s="88"/>
      <c r="G654" s="490"/>
      <c r="I654" s="490"/>
      <c r="K654" s="490"/>
      <c r="M654" s="490"/>
      <c r="O654" s="490"/>
    </row>
    <row r="655" spans="1:15" ht="15">
      <c r="A655" s="76"/>
      <c r="B655" s="65"/>
      <c r="C655" s="65"/>
      <c r="D655" s="65"/>
      <c r="E655" s="490"/>
      <c r="F655" s="88"/>
      <c r="G655" s="490"/>
      <c r="I655" s="490"/>
      <c r="K655" s="490"/>
      <c r="M655" s="490"/>
      <c r="O655" s="490"/>
    </row>
    <row r="656" spans="1:15" ht="15">
      <c r="A656" s="76"/>
      <c r="B656" s="65"/>
      <c r="C656" s="65"/>
      <c r="D656" s="65"/>
      <c r="E656" s="490"/>
      <c r="F656" s="88"/>
      <c r="G656" s="490"/>
      <c r="I656" s="490"/>
      <c r="K656" s="490"/>
      <c r="M656" s="490"/>
      <c r="O656" s="490"/>
    </row>
    <row r="657" spans="1:15" ht="15">
      <c r="A657" s="76"/>
      <c r="B657" s="65"/>
      <c r="C657" s="65"/>
      <c r="D657" s="65"/>
      <c r="E657" s="490"/>
      <c r="F657" s="88"/>
      <c r="G657" s="490"/>
      <c r="I657" s="490"/>
      <c r="K657" s="490"/>
      <c r="M657" s="490"/>
      <c r="O657" s="490"/>
    </row>
    <row r="658" spans="1:15" ht="15">
      <c r="A658" s="76"/>
      <c r="B658" s="65"/>
      <c r="C658" s="65"/>
      <c r="D658" s="65"/>
      <c r="E658" s="490"/>
      <c r="F658" s="88"/>
      <c r="G658" s="490"/>
      <c r="I658" s="490"/>
      <c r="K658" s="490"/>
      <c r="M658" s="490"/>
      <c r="O658" s="490"/>
    </row>
    <row r="659" spans="1:15" ht="15">
      <c r="A659" s="76"/>
      <c r="B659" s="65"/>
      <c r="C659" s="65"/>
      <c r="D659" s="65"/>
      <c r="E659" s="490"/>
      <c r="F659" s="88"/>
      <c r="G659" s="490"/>
      <c r="I659" s="490"/>
      <c r="K659" s="490"/>
      <c r="M659" s="490"/>
      <c r="O659" s="490"/>
    </row>
    <row r="660" spans="1:15" ht="15">
      <c r="A660" s="76"/>
      <c r="B660" s="65"/>
      <c r="C660" s="65"/>
      <c r="D660" s="65"/>
      <c r="E660" s="490"/>
      <c r="F660" s="88"/>
      <c r="G660" s="490"/>
      <c r="I660" s="490"/>
      <c r="K660" s="490"/>
      <c r="M660" s="490"/>
      <c r="O660" s="490"/>
    </row>
    <row r="661" spans="1:15" ht="15">
      <c r="A661" s="76"/>
      <c r="B661" s="65"/>
      <c r="C661" s="65"/>
      <c r="D661" s="65"/>
      <c r="E661" s="490"/>
      <c r="F661" s="88"/>
      <c r="G661" s="490"/>
      <c r="I661" s="490"/>
      <c r="K661" s="490"/>
      <c r="M661" s="490"/>
      <c r="O661" s="490"/>
    </row>
    <row r="662" spans="1:15" ht="15">
      <c r="A662" s="76"/>
      <c r="B662" s="65"/>
      <c r="C662" s="65"/>
      <c r="D662" s="65"/>
      <c r="E662" s="490"/>
      <c r="F662" s="88"/>
      <c r="G662" s="490"/>
      <c r="I662" s="490"/>
      <c r="K662" s="490"/>
      <c r="M662" s="490"/>
      <c r="O662" s="490"/>
    </row>
    <row r="663" spans="1:15" ht="15">
      <c r="A663" s="76"/>
      <c r="B663" s="65"/>
      <c r="C663" s="65"/>
      <c r="D663" s="65"/>
      <c r="E663" s="490"/>
      <c r="F663" s="88"/>
      <c r="G663" s="490"/>
      <c r="I663" s="490"/>
      <c r="K663" s="490"/>
      <c r="M663" s="490"/>
      <c r="O663" s="490"/>
    </row>
    <row r="664" spans="1:15" ht="15">
      <c r="A664" s="76"/>
      <c r="B664" s="65"/>
      <c r="C664" s="65"/>
      <c r="D664" s="65"/>
      <c r="E664" s="490"/>
      <c r="F664" s="88"/>
      <c r="G664" s="490"/>
      <c r="I664" s="490"/>
      <c r="K664" s="490"/>
      <c r="M664" s="490"/>
      <c r="O664" s="490"/>
    </row>
    <row r="665" spans="1:15" ht="15">
      <c r="A665" s="76"/>
      <c r="B665" s="65"/>
      <c r="C665" s="65"/>
      <c r="D665" s="65"/>
      <c r="E665" s="490"/>
      <c r="F665" s="88"/>
      <c r="G665" s="490"/>
      <c r="I665" s="490"/>
      <c r="K665" s="490"/>
      <c r="M665" s="490"/>
      <c r="O665" s="490"/>
    </row>
    <row r="666" spans="1:15" ht="15">
      <c r="A666" s="76"/>
      <c r="B666" s="65"/>
      <c r="C666" s="65"/>
      <c r="D666" s="65"/>
      <c r="E666" s="490"/>
      <c r="F666" s="88"/>
      <c r="G666" s="490"/>
      <c r="I666" s="490"/>
      <c r="K666" s="490"/>
      <c r="M666" s="490"/>
      <c r="O666" s="490"/>
    </row>
    <row r="667" spans="1:15" ht="15">
      <c r="A667" s="76"/>
      <c r="B667" s="65"/>
      <c r="C667" s="65"/>
      <c r="D667" s="65"/>
      <c r="E667" s="490"/>
      <c r="F667" s="88"/>
      <c r="G667" s="490"/>
      <c r="I667" s="490"/>
      <c r="K667" s="490"/>
      <c r="M667" s="490"/>
      <c r="O667" s="490"/>
    </row>
    <row r="668" spans="1:15" ht="15">
      <c r="A668" s="76"/>
      <c r="B668" s="65"/>
      <c r="C668" s="65"/>
      <c r="D668" s="65"/>
      <c r="E668" s="490"/>
      <c r="F668" s="88"/>
      <c r="G668" s="490"/>
      <c r="I668" s="490"/>
      <c r="K668" s="490"/>
      <c r="M668" s="490"/>
      <c r="O668" s="490"/>
    </row>
    <row r="669" spans="1:15" ht="15">
      <c r="A669" s="76"/>
      <c r="B669" s="65"/>
      <c r="C669" s="65"/>
      <c r="D669" s="65"/>
      <c r="E669" s="490"/>
      <c r="F669" s="88"/>
      <c r="G669" s="490"/>
      <c r="I669" s="490"/>
      <c r="K669" s="490"/>
      <c r="M669" s="490"/>
      <c r="O669" s="490"/>
    </row>
    <row r="670" spans="1:15" ht="15">
      <c r="A670" s="76"/>
      <c r="B670" s="65"/>
      <c r="C670" s="65"/>
      <c r="D670" s="65"/>
      <c r="E670" s="490"/>
      <c r="F670" s="88"/>
      <c r="G670" s="490"/>
      <c r="I670" s="490"/>
      <c r="K670" s="490"/>
      <c r="M670" s="490"/>
      <c r="O670" s="490"/>
    </row>
    <row r="671" spans="1:15" ht="15">
      <c r="A671" s="76"/>
      <c r="B671" s="65"/>
      <c r="C671" s="65"/>
      <c r="D671" s="65"/>
      <c r="E671" s="490"/>
      <c r="F671" s="88"/>
      <c r="G671" s="490"/>
      <c r="I671" s="490"/>
      <c r="K671" s="490"/>
      <c r="M671" s="490"/>
      <c r="O671" s="490"/>
    </row>
    <row r="672" spans="1:15" ht="15">
      <c r="A672" s="76"/>
      <c r="B672" s="65"/>
      <c r="C672" s="65"/>
      <c r="D672" s="65"/>
      <c r="E672" s="490"/>
      <c r="F672" s="88"/>
      <c r="G672" s="490"/>
      <c r="I672" s="490"/>
      <c r="K672" s="490"/>
      <c r="M672" s="490"/>
      <c r="O672" s="490"/>
    </row>
    <row r="673" spans="1:15" ht="15">
      <c r="A673" s="76"/>
      <c r="B673" s="65"/>
      <c r="C673" s="65"/>
      <c r="D673" s="65"/>
      <c r="E673" s="490"/>
      <c r="F673" s="88"/>
      <c r="G673" s="490"/>
      <c r="I673" s="490"/>
      <c r="K673" s="490"/>
      <c r="M673" s="490"/>
      <c r="O673" s="490"/>
    </row>
    <row r="674" spans="1:15" ht="15">
      <c r="A674" s="76"/>
      <c r="B674" s="65"/>
      <c r="C674" s="65"/>
      <c r="D674" s="65"/>
      <c r="E674" s="490"/>
      <c r="F674" s="88"/>
      <c r="G674" s="490"/>
      <c r="I674" s="490"/>
      <c r="K674" s="490"/>
      <c r="M674" s="490"/>
      <c r="O674" s="490"/>
    </row>
    <row r="675" spans="1:15" ht="15">
      <c r="A675" s="76"/>
      <c r="B675" s="65"/>
      <c r="C675" s="65"/>
      <c r="D675" s="65"/>
      <c r="E675" s="490"/>
      <c r="F675" s="88"/>
      <c r="G675" s="490"/>
      <c r="I675" s="490"/>
      <c r="K675" s="490"/>
      <c r="M675" s="490"/>
      <c r="O675" s="490"/>
    </row>
    <row r="676" spans="1:15" ht="15">
      <c r="A676" s="76"/>
      <c r="B676" s="65"/>
      <c r="C676" s="65"/>
      <c r="D676" s="65"/>
      <c r="E676" s="490"/>
      <c r="F676" s="88"/>
      <c r="G676" s="490"/>
      <c r="I676" s="490"/>
      <c r="K676" s="490"/>
      <c r="M676" s="490"/>
      <c r="O676" s="490"/>
    </row>
    <row r="677" spans="1:15" ht="15">
      <c r="A677" s="76"/>
      <c r="B677" s="65"/>
      <c r="C677" s="65"/>
      <c r="D677" s="65"/>
      <c r="E677" s="490"/>
      <c r="F677" s="88"/>
      <c r="G677" s="490"/>
      <c r="I677" s="490"/>
      <c r="K677" s="490"/>
      <c r="M677" s="490"/>
      <c r="O677" s="490"/>
    </row>
    <row r="678" spans="1:15" ht="15">
      <c r="A678" s="76"/>
      <c r="B678" s="65"/>
      <c r="C678" s="65"/>
      <c r="D678" s="65"/>
      <c r="E678" s="490"/>
      <c r="F678" s="88"/>
      <c r="G678" s="490"/>
      <c r="I678" s="490"/>
      <c r="K678" s="490"/>
      <c r="M678" s="490"/>
      <c r="O678" s="490"/>
    </row>
    <row r="679" spans="1:15" ht="15">
      <c r="A679" s="76"/>
      <c r="B679" s="65"/>
      <c r="C679" s="65"/>
      <c r="D679" s="65"/>
      <c r="E679" s="490"/>
      <c r="F679" s="88"/>
      <c r="G679" s="490"/>
      <c r="I679" s="490"/>
      <c r="K679" s="490"/>
      <c r="M679" s="490"/>
      <c r="O679" s="490"/>
    </row>
    <row r="680" spans="1:15" ht="15">
      <c r="A680" s="76"/>
      <c r="B680" s="65"/>
      <c r="C680" s="65"/>
      <c r="D680" s="65"/>
      <c r="E680" s="490"/>
      <c r="F680" s="88"/>
      <c r="G680" s="490"/>
      <c r="I680" s="490"/>
      <c r="K680" s="490"/>
      <c r="M680" s="490"/>
      <c r="O680" s="490"/>
    </row>
    <row r="681" spans="1:15" ht="15">
      <c r="A681" s="76"/>
      <c r="B681" s="65"/>
      <c r="C681" s="65"/>
      <c r="D681" s="65"/>
      <c r="E681" s="490"/>
      <c r="F681" s="88"/>
      <c r="G681" s="490"/>
      <c r="I681" s="490"/>
      <c r="K681" s="490"/>
      <c r="M681" s="490"/>
      <c r="O681" s="490"/>
    </row>
    <row r="682" spans="1:15" ht="15">
      <c r="A682" s="76"/>
      <c r="B682" s="65"/>
      <c r="C682" s="65"/>
      <c r="D682" s="65"/>
      <c r="E682" s="490"/>
      <c r="F682" s="88"/>
      <c r="G682" s="490"/>
      <c r="I682" s="490"/>
      <c r="K682" s="490"/>
      <c r="M682" s="490"/>
      <c r="O682" s="490"/>
    </row>
    <row r="683" spans="1:15" ht="15">
      <c r="A683" s="76"/>
      <c r="B683" s="65"/>
      <c r="C683" s="65"/>
      <c r="D683" s="65"/>
      <c r="E683" s="490"/>
      <c r="F683" s="88"/>
      <c r="G683" s="490"/>
      <c r="I683" s="490"/>
      <c r="K683" s="490"/>
      <c r="M683" s="490"/>
      <c r="O683" s="490"/>
    </row>
    <row r="684" spans="1:15" ht="15">
      <c r="A684" s="76"/>
      <c r="B684" s="65"/>
      <c r="C684" s="65"/>
      <c r="D684" s="65"/>
      <c r="E684" s="490"/>
      <c r="F684" s="88"/>
      <c r="G684" s="490"/>
      <c r="I684" s="490"/>
      <c r="K684" s="490"/>
      <c r="M684" s="490"/>
      <c r="O684" s="490"/>
    </row>
    <row r="685" spans="1:15" ht="15">
      <c r="A685" s="76"/>
      <c r="B685" s="65"/>
      <c r="C685" s="65"/>
      <c r="D685" s="65"/>
      <c r="E685" s="490"/>
      <c r="F685" s="88"/>
      <c r="G685" s="490"/>
      <c r="I685" s="490"/>
      <c r="K685" s="490"/>
      <c r="M685" s="490"/>
      <c r="O685" s="490"/>
    </row>
    <row r="686" spans="1:15" ht="15">
      <c r="A686" s="76"/>
      <c r="B686" s="65"/>
      <c r="C686" s="65"/>
      <c r="D686" s="65"/>
      <c r="E686" s="490"/>
      <c r="F686" s="88"/>
      <c r="G686" s="490"/>
      <c r="I686" s="490"/>
      <c r="K686" s="490"/>
      <c r="M686" s="490"/>
      <c r="O686" s="490"/>
    </row>
    <row r="687" spans="1:15" ht="15">
      <c r="A687" s="76"/>
      <c r="B687" s="65"/>
      <c r="C687" s="65"/>
      <c r="D687" s="65"/>
      <c r="E687" s="490"/>
      <c r="F687" s="88"/>
      <c r="G687" s="490"/>
      <c r="I687" s="490"/>
      <c r="K687" s="490"/>
      <c r="M687" s="490"/>
      <c r="O687" s="490"/>
    </row>
    <row r="688" spans="1:15" ht="15">
      <c r="A688" s="76"/>
      <c r="B688" s="65"/>
      <c r="C688" s="65"/>
      <c r="D688" s="65"/>
      <c r="E688" s="490"/>
      <c r="F688" s="88"/>
      <c r="G688" s="490"/>
      <c r="I688" s="490"/>
      <c r="K688" s="490"/>
      <c r="M688" s="490"/>
      <c r="O688" s="490"/>
    </row>
    <row r="689" spans="1:15" ht="15">
      <c r="A689" s="76"/>
      <c r="B689" s="65"/>
      <c r="C689" s="65"/>
      <c r="D689" s="65"/>
      <c r="E689" s="490"/>
      <c r="F689" s="88"/>
      <c r="G689" s="490"/>
      <c r="I689" s="490"/>
      <c r="K689" s="490"/>
      <c r="M689" s="490"/>
      <c r="O689" s="490"/>
    </row>
    <row r="690" spans="1:15" ht="15">
      <c r="A690" s="76"/>
      <c r="B690" s="65"/>
      <c r="C690" s="65"/>
      <c r="D690" s="65"/>
      <c r="E690" s="490"/>
      <c r="F690" s="88"/>
      <c r="G690" s="490"/>
      <c r="I690" s="490"/>
      <c r="K690" s="490"/>
      <c r="M690" s="490"/>
      <c r="O690" s="490"/>
    </row>
    <row r="691" spans="1:15" ht="15">
      <c r="A691" s="76"/>
      <c r="B691" s="65"/>
      <c r="C691" s="65"/>
      <c r="D691" s="65"/>
      <c r="E691" s="490"/>
      <c r="F691" s="88"/>
      <c r="G691" s="490"/>
      <c r="I691" s="490"/>
      <c r="K691" s="490"/>
      <c r="M691" s="490"/>
      <c r="O691" s="490"/>
    </row>
    <row r="692" spans="1:15" ht="15">
      <c r="A692" s="76"/>
      <c r="B692" s="65"/>
      <c r="C692" s="65"/>
      <c r="D692" s="65"/>
      <c r="E692" s="490"/>
      <c r="F692" s="88"/>
      <c r="G692" s="490"/>
      <c r="I692" s="490"/>
      <c r="K692" s="490"/>
      <c r="M692" s="490"/>
      <c r="O692" s="490"/>
    </row>
    <row r="693" spans="1:15" ht="15">
      <c r="A693" s="76"/>
      <c r="B693" s="65"/>
      <c r="C693" s="65"/>
      <c r="D693" s="65"/>
      <c r="E693" s="490"/>
      <c r="F693" s="88"/>
      <c r="G693" s="490"/>
      <c r="I693" s="490"/>
      <c r="K693" s="490"/>
      <c r="M693" s="490"/>
      <c r="O693" s="490"/>
    </row>
    <row r="694" spans="1:15" ht="15">
      <c r="A694" s="76"/>
      <c r="B694" s="65"/>
      <c r="C694" s="65"/>
      <c r="D694" s="65"/>
      <c r="E694" s="490"/>
      <c r="F694" s="88"/>
      <c r="G694" s="490"/>
      <c r="I694" s="490"/>
      <c r="K694" s="490"/>
      <c r="M694" s="490"/>
      <c r="O694" s="490"/>
    </row>
    <row r="695" spans="1:15" ht="15">
      <c r="A695" s="76"/>
      <c r="B695" s="65"/>
      <c r="C695" s="65"/>
      <c r="D695" s="65"/>
      <c r="E695" s="490"/>
      <c r="F695" s="88"/>
      <c r="G695" s="490"/>
      <c r="I695" s="490"/>
      <c r="K695" s="490"/>
      <c r="M695" s="490"/>
      <c r="O695" s="490"/>
    </row>
    <row r="696" spans="1:15" ht="15">
      <c r="A696" s="76"/>
      <c r="B696" s="65"/>
      <c r="C696" s="65"/>
      <c r="D696" s="65"/>
      <c r="E696" s="490"/>
      <c r="F696" s="88"/>
      <c r="G696" s="490"/>
      <c r="I696" s="490"/>
      <c r="K696" s="490"/>
      <c r="M696" s="490"/>
      <c r="O696" s="490"/>
    </row>
    <row r="697" spans="1:15" ht="15">
      <c r="A697" s="76"/>
      <c r="B697" s="65"/>
      <c r="C697" s="65"/>
      <c r="D697" s="65"/>
      <c r="E697" s="490"/>
      <c r="F697" s="88"/>
      <c r="G697" s="490"/>
      <c r="I697" s="490"/>
      <c r="K697" s="490"/>
      <c r="M697" s="490"/>
      <c r="O697" s="490"/>
    </row>
    <row r="698" spans="1:15" ht="15">
      <c r="A698" s="76"/>
      <c r="B698" s="65"/>
      <c r="C698" s="65"/>
      <c r="D698" s="65"/>
      <c r="E698" s="490"/>
      <c r="F698" s="88"/>
      <c r="G698" s="490"/>
      <c r="I698" s="490"/>
      <c r="K698" s="490"/>
      <c r="M698" s="490"/>
      <c r="O698" s="490"/>
    </row>
    <row r="699" spans="1:15" ht="15">
      <c r="A699" s="76"/>
      <c r="B699" s="65"/>
      <c r="C699" s="65"/>
      <c r="D699" s="65"/>
      <c r="E699" s="490"/>
      <c r="F699" s="88"/>
      <c r="G699" s="490"/>
      <c r="I699" s="490"/>
      <c r="K699" s="490"/>
      <c r="M699" s="490"/>
      <c r="O699" s="490"/>
    </row>
    <row r="700" spans="1:15" ht="15">
      <c r="A700" s="76"/>
      <c r="B700" s="65"/>
      <c r="C700" s="65"/>
      <c r="D700" s="65"/>
      <c r="E700" s="490"/>
      <c r="F700" s="88"/>
      <c r="G700" s="490"/>
      <c r="I700" s="490"/>
      <c r="K700" s="490"/>
      <c r="M700" s="490"/>
      <c r="O700" s="490"/>
    </row>
    <row r="701" spans="1:15" ht="15">
      <c r="A701" s="76"/>
      <c r="B701" s="65"/>
      <c r="C701" s="65"/>
      <c r="D701" s="65"/>
      <c r="E701" s="490"/>
      <c r="F701" s="88"/>
      <c r="G701" s="490"/>
      <c r="I701" s="490"/>
      <c r="K701" s="490"/>
      <c r="M701" s="490"/>
      <c r="O701" s="490"/>
    </row>
    <row r="702" spans="1:15" ht="15">
      <c r="A702" s="76"/>
      <c r="B702" s="65"/>
      <c r="C702" s="65"/>
      <c r="D702" s="65"/>
      <c r="E702" s="490"/>
      <c r="F702" s="88"/>
      <c r="G702" s="490"/>
      <c r="I702" s="490"/>
      <c r="K702" s="490"/>
      <c r="M702" s="490"/>
      <c r="O702" s="490"/>
    </row>
    <row r="703" spans="1:15" ht="15">
      <c r="A703" s="76"/>
      <c r="B703" s="65"/>
      <c r="C703" s="65"/>
      <c r="D703" s="65"/>
      <c r="E703" s="490"/>
      <c r="F703" s="88"/>
      <c r="G703" s="490"/>
      <c r="I703" s="490"/>
      <c r="K703" s="490"/>
      <c r="M703" s="490"/>
      <c r="O703" s="490"/>
    </row>
    <row r="704" spans="1:15" ht="15">
      <c r="A704" s="76"/>
      <c r="B704" s="65"/>
      <c r="C704" s="65"/>
      <c r="D704" s="65"/>
      <c r="E704" s="490"/>
      <c r="F704" s="88"/>
      <c r="G704" s="490"/>
      <c r="I704" s="490"/>
      <c r="K704" s="490"/>
      <c r="M704" s="490"/>
      <c r="O704" s="490"/>
    </row>
    <row r="705" spans="1:15" ht="15">
      <c r="A705" s="76"/>
      <c r="B705" s="65"/>
      <c r="C705" s="65"/>
      <c r="D705" s="65"/>
      <c r="E705" s="490"/>
      <c r="F705" s="88"/>
      <c r="G705" s="490"/>
      <c r="I705" s="490"/>
      <c r="K705" s="490"/>
      <c r="M705" s="490"/>
      <c r="O705" s="490"/>
    </row>
    <row r="706" spans="1:15" ht="15">
      <c r="A706" s="76"/>
      <c r="B706" s="65"/>
      <c r="C706" s="65"/>
      <c r="D706" s="65"/>
      <c r="E706" s="490"/>
      <c r="F706" s="88"/>
      <c r="G706" s="490"/>
      <c r="I706" s="490"/>
      <c r="K706" s="490"/>
      <c r="M706" s="490"/>
      <c r="O706" s="490"/>
    </row>
    <row r="707" spans="1:15" ht="15">
      <c r="A707" s="76"/>
      <c r="B707" s="65"/>
      <c r="C707" s="65"/>
      <c r="D707" s="65"/>
      <c r="E707" s="490"/>
      <c r="F707" s="88"/>
      <c r="G707" s="490"/>
      <c r="I707" s="490"/>
      <c r="K707" s="490"/>
      <c r="M707" s="490"/>
      <c r="O707" s="490"/>
    </row>
    <row r="708" spans="1:15" ht="15">
      <c r="A708" s="76"/>
      <c r="B708" s="65"/>
      <c r="C708" s="65"/>
      <c r="D708" s="65"/>
      <c r="E708" s="490"/>
      <c r="F708" s="88"/>
      <c r="G708" s="490"/>
      <c r="I708" s="490"/>
      <c r="K708" s="490"/>
      <c r="M708" s="490"/>
      <c r="O708" s="490"/>
    </row>
    <row r="709" spans="1:15" ht="15">
      <c r="A709" s="76"/>
      <c r="B709" s="65"/>
      <c r="C709" s="65"/>
      <c r="D709" s="65"/>
      <c r="E709" s="490"/>
      <c r="F709" s="88"/>
      <c r="G709" s="490"/>
      <c r="I709" s="490"/>
      <c r="K709" s="490"/>
      <c r="M709" s="490"/>
      <c r="O709" s="490"/>
    </row>
    <row r="710" spans="1:15" ht="15">
      <c r="A710" s="76"/>
      <c r="B710" s="65"/>
      <c r="C710" s="65"/>
      <c r="D710" s="65"/>
      <c r="E710" s="490"/>
      <c r="F710" s="88"/>
      <c r="G710" s="490"/>
      <c r="I710" s="490"/>
      <c r="K710" s="490"/>
      <c r="M710" s="490"/>
      <c r="O710" s="490"/>
    </row>
    <row r="711" spans="1:15" ht="15">
      <c r="A711" s="76"/>
      <c r="B711" s="65"/>
      <c r="C711" s="65"/>
      <c r="D711" s="65"/>
      <c r="E711" s="490"/>
      <c r="F711" s="88"/>
      <c r="G711" s="490"/>
      <c r="I711" s="490"/>
      <c r="K711" s="490"/>
      <c r="M711" s="490"/>
      <c r="O711" s="490"/>
    </row>
    <row r="712" spans="1:15" ht="15">
      <c r="A712" s="76"/>
      <c r="B712" s="65"/>
      <c r="C712" s="65"/>
      <c r="D712" s="65"/>
      <c r="E712" s="490"/>
      <c r="F712" s="88"/>
      <c r="G712" s="490"/>
      <c r="I712" s="490"/>
      <c r="K712" s="490"/>
      <c r="M712" s="490"/>
      <c r="O712" s="490"/>
    </row>
    <row r="713" spans="1:15" ht="15">
      <c r="A713" s="76"/>
      <c r="B713" s="65"/>
      <c r="C713" s="65"/>
      <c r="D713" s="65"/>
      <c r="E713" s="490"/>
      <c r="F713" s="88"/>
      <c r="G713" s="490"/>
      <c r="I713" s="490"/>
      <c r="K713" s="490"/>
      <c r="M713" s="490"/>
      <c r="O713" s="490"/>
    </row>
    <row r="714" spans="1:15" ht="15">
      <c r="A714" s="76"/>
      <c r="B714" s="65"/>
      <c r="C714" s="65"/>
      <c r="D714" s="65"/>
      <c r="E714" s="490"/>
      <c r="F714" s="88"/>
      <c r="G714" s="490"/>
      <c r="I714" s="490"/>
      <c r="K714" s="490"/>
      <c r="M714" s="490"/>
      <c r="O714" s="490"/>
    </row>
    <row r="715" spans="1:15" ht="15">
      <c r="A715" s="76"/>
      <c r="B715" s="65"/>
      <c r="C715" s="65"/>
      <c r="D715" s="65"/>
      <c r="E715" s="490"/>
      <c r="F715" s="88"/>
      <c r="G715" s="490"/>
      <c r="I715" s="490"/>
      <c r="K715" s="490"/>
      <c r="M715" s="490"/>
      <c r="O715" s="490"/>
    </row>
    <row r="716" spans="1:15" ht="15">
      <c r="A716" s="76"/>
      <c r="B716" s="65"/>
      <c r="C716" s="65"/>
      <c r="D716" s="65"/>
      <c r="E716" s="490"/>
      <c r="F716" s="88"/>
      <c r="G716" s="490"/>
      <c r="I716" s="490"/>
      <c r="K716" s="490"/>
      <c r="M716" s="490"/>
      <c r="O716" s="490"/>
    </row>
    <row r="717" spans="1:15" ht="15">
      <c r="A717" s="76"/>
      <c r="B717" s="65"/>
      <c r="C717" s="65"/>
      <c r="D717" s="65"/>
      <c r="E717" s="490"/>
      <c r="F717" s="88"/>
      <c r="G717" s="490"/>
      <c r="I717" s="490"/>
      <c r="K717" s="490"/>
      <c r="M717" s="490"/>
      <c r="O717" s="490"/>
    </row>
    <row r="718" spans="1:6" ht="15">
      <c r="A718" s="76"/>
      <c r="B718" s="65"/>
      <c r="C718" s="65"/>
      <c r="D718" s="65"/>
      <c r="F718" s="88"/>
    </row>
    <row r="719" spans="1:6" ht="15">
      <c r="A719" s="76"/>
      <c r="B719" s="65"/>
      <c r="C719" s="65"/>
      <c r="D719" s="65"/>
      <c r="F719" s="88"/>
    </row>
    <row r="720" spans="1:6" ht="15">
      <c r="A720" s="76"/>
      <c r="B720" s="65"/>
      <c r="C720" s="65"/>
      <c r="D720" s="65"/>
      <c r="F720" s="88"/>
    </row>
    <row r="721" spans="1:6" ht="15">
      <c r="A721" s="76"/>
      <c r="B721" s="65"/>
      <c r="C721" s="65"/>
      <c r="D721" s="65"/>
      <c r="F721" s="88"/>
    </row>
    <row r="722" spans="1:6" ht="15">
      <c r="A722" s="76"/>
      <c r="B722" s="65"/>
      <c r="C722" s="65"/>
      <c r="D722" s="65"/>
      <c r="F722" s="88"/>
    </row>
    <row r="723" spans="1:6" ht="15">
      <c r="A723" s="76"/>
      <c r="B723" s="65"/>
      <c r="C723" s="65"/>
      <c r="D723" s="65"/>
      <c r="F723" s="88"/>
    </row>
    <row r="724" spans="1:6" ht="15">
      <c r="A724" s="76"/>
      <c r="B724" s="65"/>
      <c r="C724" s="65"/>
      <c r="D724" s="65"/>
      <c r="F724" s="88"/>
    </row>
    <row r="725" spans="1:6" ht="15">
      <c r="A725" s="76"/>
      <c r="B725" s="65"/>
      <c r="C725" s="65"/>
      <c r="D725" s="65"/>
      <c r="F725" s="88"/>
    </row>
    <row r="726" spans="1:6" ht="15">
      <c r="A726" s="76"/>
      <c r="B726" s="65"/>
      <c r="C726" s="65"/>
      <c r="D726" s="65"/>
      <c r="F726" s="88"/>
    </row>
    <row r="727" spans="1:6" ht="15">
      <c r="A727" s="76"/>
      <c r="B727" s="65"/>
      <c r="C727" s="65"/>
      <c r="D727" s="65"/>
      <c r="F727" s="88"/>
    </row>
    <row r="728" spans="1:6" ht="15">
      <c r="A728" s="76"/>
      <c r="B728" s="65"/>
      <c r="C728" s="65"/>
      <c r="D728" s="65"/>
      <c r="F728" s="88"/>
    </row>
    <row r="729" spans="1:6" ht="15">
      <c r="A729" s="76"/>
      <c r="B729" s="65"/>
      <c r="C729" s="65"/>
      <c r="D729" s="65"/>
      <c r="F729" s="88"/>
    </row>
    <row r="730" spans="1:6" ht="15">
      <c r="A730" s="76"/>
      <c r="B730" s="65"/>
      <c r="C730" s="65"/>
      <c r="D730" s="65"/>
      <c r="F730" s="88"/>
    </row>
    <row r="731" spans="1:6" ht="15">
      <c r="A731" s="76"/>
      <c r="B731" s="65"/>
      <c r="C731" s="65"/>
      <c r="D731" s="65"/>
      <c r="F731" s="88"/>
    </row>
    <row r="732" spans="1:6" ht="15">
      <c r="A732" s="76"/>
      <c r="B732" s="65"/>
      <c r="C732" s="65"/>
      <c r="D732" s="65"/>
      <c r="F732" s="88"/>
    </row>
    <row r="733" spans="1:6" ht="15">
      <c r="A733" s="76"/>
      <c r="B733" s="65"/>
      <c r="C733" s="65"/>
      <c r="D733" s="65"/>
      <c r="F733" s="88"/>
    </row>
    <row r="734" spans="1:6" ht="15">
      <c r="A734" s="76"/>
      <c r="B734" s="65"/>
      <c r="C734" s="65"/>
      <c r="D734" s="65"/>
      <c r="F734" s="88"/>
    </row>
    <row r="735" spans="1:4" ht="15">
      <c r="A735" s="76"/>
      <c r="B735" s="65"/>
      <c r="C735" s="65"/>
      <c r="D735" s="65"/>
    </row>
    <row r="736" spans="1:4" ht="15">
      <c r="A736" s="76"/>
      <c r="B736" s="65"/>
      <c r="C736" s="65"/>
      <c r="D736" s="65"/>
    </row>
    <row r="737" spans="1:4" ht="15">
      <c r="A737" s="76"/>
      <c r="B737" s="65"/>
      <c r="C737" s="65"/>
      <c r="D737" s="65"/>
    </row>
    <row r="738" spans="1:4" ht="15">
      <c r="A738" s="76"/>
      <c r="B738" s="65"/>
      <c r="C738" s="65"/>
      <c r="D738" s="65"/>
    </row>
    <row r="739" spans="1:4" ht="15">
      <c r="A739" s="76"/>
      <c r="B739" s="65"/>
      <c r="C739" s="65"/>
      <c r="D739" s="65"/>
    </row>
    <row r="740" spans="1:4" ht="15">
      <c r="A740" s="76"/>
      <c r="B740" s="65"/>
      <c r="C740" s="65"/>
      <c r="D740" s="65"/>
    </row>
    <row r="741" spans="1:4" ht="15">
      <c r="A741" s="76"/>
      <c r="B741" s="65"/>
      <c r="C741" s="65"/>
      <c r="D741" s="65"/>
    </row>
    <row r="742" spans="1:4" ht="15">
      <c r="A742" s="76"/>
      <c r="B742" s="65"/>
      <c r="C742" s="65"/>
      <c r="D742" s="65"/>
    </row>
    <row r="743" spans="1:4" ht="15">
      <c r="A743" s="76"/>
      <c r="B743" s="65"/>
      <c r="C743" s="65"/>
      <c r="D743" s="65"/>
    </row>
    <row r="744" spans="1:4" ht="15">
      <c r="A744" s="76"/>
      <c r="B744" s="65"/>
      <c r="C744" s="65"/>
      <c r="D744" s="65"/>
    </row>
    <row r="745" spans="1:4" ht="15">
      <c r="A745" s="76"/>
      <c r="B745" s="65"/>
      <c r="C745" s="65"/>
      <c r="D745" s="65"/>
    </row>
    <row r="746" spans="1:4" ht="15">
      <c r="A746" s="76"/>
      <c r="B746" s="65"/>
      <c r="C746" s="65"/>
      <c r="D746" s="65"/>
    </row>
    <row r="747" spans="1:4" ht="15">
      <c r="A747" s="76"/>
      <c r="B747" s="65"/>
      <c r="C747" s="65"/>
      <c r="D747" s="65"/>
    </row>
    <row r="748" spans="1:4" ht="15">
      <c r="A748" s="76"/>
      <c r="B748" s="65"/>
      <c r="C748" s="65"/>
      <c r="D748" s="65"/>
    </row>
    <row r="749" spans="1:4" ht="15">
      <c r="A749" s="76"/>
      <c r="B749" s="65"/>
      <c r="C749" s="65"/>
      <c r="D749" s="65"/>
    </row>
    <row r="750" spans="1:4" ht="15">
      <c r="A750" s="76"/>
      <c r="B750" s="65"/>
      <c r="C750" s="65"/>
      <c r="D750" s="65"/>
    </row>
    <row r="751" spans="1:4" ht="15">
      <c r="A751" s="76"/>
      <c r="B751" s="65"/>
      <c r="C751" s="65"/>
      <c r="D751" s="65"/>
    </row>
    <row r="752" spans="1:4" ht="15">
      <c r="A752" s="76"/>
      <c r="B752" s="65"/>
      <c r="C752" s="65"/>
      <c r="D752" s="65"/>
    </row>
    <row r="753" spans="1:4" ht="15">
      <c r="A753" s="76"/>
      <c r="B753" s="65"/>
      <c r="C753" s="65"/>
      <c r="D753" s="65"/>
    </row>
    <row r="754" spans="1:4" ht="15">
      <c r="A754" s="76"/>
      <c r="B754" s="65"/>
      <c r="C754" s="65"/>
      <c r="D754" s="65"/>
    </row>
    <row r="755" spans="1:4" ht="15">
      <c r="A755" s="76"/>
      <c r="B755" s="65"/>
      <c r="C755" s="65"/>
      <c r="D755" s="65"/>
    </row>
    <row r="756" spans="1:4" ht="15">
      <c r="A756" s="76"/>
      <c r="B756" s="65"/>
      <c r="C756" s="65"/>
      <c r="D756" s="65"/>
    </row>
    <row r="757" spans="1:4" ht="15">
      <c r="A757" s="76"/>
      <c r="B757" s="65"/>
      <c r="C757" s="65"/>
      <c r="D757" s="65"/>
    </row>
    <row r="758" spans="1:4" ht="15">
      <c r="A758" s="76"/>
      <c r="B758" s="65"/>
      <c r="C758" s="65"/>
      <c r="D758" s="65"/>
    </row>
    <row r="759" spans="1:4" ht="15">
      <c r="A759" s="76"/>
      <c r="B759" s="65"/>
      <c r="C759" s="65"/>
      <c r="D759" s="65"/>
    </row>
    <row r="760" spans="1:4" ht="15">
      <c r="A760" s="76"/>
      <c r="B760" s="65"/>
      <c r="C760" s="65"/>
      <c r="D760" s="65"/>
    </row>
    <row r="761" spans="1:4" ht="15">
      <c r="A761" s="76"/>
      <c r="B761" s="65"/>
      <c r="C761" s="65"/>
      <c r="D761" s="65"/>
    </row>
    <row r="762" spans="1:4" ht="15">
      <c r="A762" s="76"/>
      <c r="B762" s="65"/>
      <c r="C762" s="65"/>
      <c r="D762" s="65"/>
    </row>
    <row r="763" spans="1:4" ht="15">
      <c r="A763" s="76"/>
      <c r="B763" s="65"/>
      <c r="C763" s="65"/>
      <c r="D763" s="65"/>
    </row>
    <row r="764" spans="1:4" ht="15">
      <c r="A764" s="76"/>
      <c r="B764" s="65"/>
      <c r="C764" s="65"/>
      <c r="D764" s="65"/>
    </row>
    <row r="765" spans="1:4" ht="15">
      <c r="A765" s="76"/>
      <c r="B765" s="65"/>
      <c r="C765" s="65"/>
      <c r="D765" s="65"/>
    </row>
    <row r="766" spans="1:4" ht="15">
      <c r="A766" s="76"/>
      <c r="B766" s="65"/>
      <c r="C766" s="65"/>
      <c r="D766" s="65"/>
    </row>
    <row r="767" spans="1:4" ht="15">
      <c r="A767" s="76"/>
      <c r="B767" s="65"/>
      <c r="C767" s="65"/>
      <c r="D767" s="65"/>
    </row>
    <row r="768" spans="1:4" ht="15">
      <c r="A768" s="76"/>
      <c r="B768" s="65"/>
      <c r="C768" s="65"/>
      <c r="D768" s="65"/>
    </row>
    <row r="769" spans="1:4" ht="15">
      <c r="A769" s="76"/>
      <c r="B769" s="65"/>
      <c r="C769" s="65"/>
      <c r="D769" s="65"/>
    </row>
    <row r="770" spans="1:4" ht="15">
      <c r="A770" s="76"/>
      <c r="B770" s="65"/>
      <c r="C770" s="65"/>
      <c r="D770" s="65"/>
    </row>
    <row r="771" spans="1:4" ht="15">
      <c r="A771" s="76"/>
      <c r="B771" s="65"/>
      <c r="C771" s="65"/>
      <c r="D771" s="65"/>
    </row>
    <row r="772" spans="1:4" ht="15">
      <c r="A772" s="76"/>
      <c r="B772" s="65"/>
      <c r="C772" s="65"/>
      <c r="D772" s="65"/>
    </row>
    <row r="773" spans="1:4" ht="15">
      <c r="A773" s="76"/>
      <c r="B773" s="65"/>
      <c r="C773" s="65"/>
      <c r="D773" s="65"/>
    </row>
    <row r="774" spans="1:4" ht="15">
      <c r="A774" s="76"/>
      <c r="B774" s="65"/>
      <c r="C774" s="65"/>
      <c r="D774" s="65"/>
    </row>
    <row r="775" spans="1:4" ht="15">
      <c r="A775" s="76"/>
      <c r="B775" s="65"/>
      <c r="C775" s="65"/>
      <c r="D775" s="65"/>
    </row>
    <row r="776" spans="1:4" ht="15">
      <c r="A776" s="76"/>
      <c r="B776" s="65"/>
      <c r="C776" s="65"/>
      <c r="D776" s="65"/>
    </row>
    <row r="777" spans="1:4" ht="15">
      <c r="A777" s="76"/>
      <c r="B777" s="65"/>
      <c r="C777" s="65"/>
      <c r="D777" s="65"/>
    </row>
    <row r="778" spans="1:4" ht="15">
      <c r="A778" s="76"/>
      <c r="B778" s="65"/>
      <c r="C778" s="65"/>
      <c r="D778" s="65"/>
    </row>
    <row r="779" spans="1:4" ht="15">
      <c r="A779" s="76"/>
      <c r="B779" s="65"/>
      <c r="C779" s="65"/>
      <c r="D779" s="65"/>
    </row>
    <row r="780" spans="1:4" ht="15">
      <c r="A780" s="76"/>
      <c r="B780" s="65"/>
      <c r="C780" s="65"/>
      <c r="D780" s="65"/>
    </row>
    <row r="781" spans="1:4" ht="15">
      <c r="A781" s="76"/>
      <c r="B781" s="65"/>
      <c r="C781" s="65"/>
      <c r="D781" s="65"/>
    </row>
    <row r="782" spans="1:4" ht="15">
      <c r="A782" s="76"/>
      <c r="B782" s="65"/>
      <c r="C782" s="65"/>
      <c r="D782" s="65"/>
    </row>
    <row r="783" spans="1:4" ht="15">
      <c r="A783" s="76"/>
      <c r="B783" s="65"/>
      <c r="C783" s="65"/>
      <c r="D783" s="65"/>
    </row>
    <row r="784" spans="1:4" ht="15">
      <c r="A784" s="76"/>
      <c r="B784" s="65"/>
      <c r="C784" s="65"/>
      <c r="D784" s="65"/>
    </row>
    <row r="785" spans="1:4" ht="15">
      <c r="A785" s="76"/>
      <c r="B785" s="65"/>
      <c r="C785" s="65"/>
      <c r="D785" s="65"/>
    </row>
    <row r="786" spans="1:4" ht="15">
      <c r="A786" s="76"/>
      <c r="B786" s="65"/>
      <c r="C786" s="65"/>
      <c r="D786" s="65"/>
    </row>
    <row r="787" spans="1:4" ht="15">
      <c r="A787" s="76"/>
      <c r="B787" s="65"/>
      <c r="C787" s="65"/>
      <c r="D787" s="65"/>
    </row>
    <row r="788" spans="1:4" ht="15">
      <c r="A788" s="76"/>
      <c r="B788" s="65"/>
      <c r="C788" s="65"/>
      <c r="D788" s="65"/>
    </row>
    <row r="789" spans="1:4" ht="15">
      <c r="A789" s="76"/>
      <c r="B789" s="65"/>
      <c r="C789" s="65"/>
      <c r="D789" s="65"/>
    </row>
    <row r="790" spans="1:4" ht="15">
      <c r="A790" s="76"/>
      <c r="B790" s="65"/>
      <c r="C790" s="65"/>
      <c r="D790" s="65"/>
    </row>
    <row r="791" spans="1:4" ht="15">
      <c r="A791" s="76"/>
      <c r="B791" s="65"/>
      <c r="C791" s="65"/>
      <c r="D791" s="65"/>
    </row>
    <row r="792" spans="1:4" ht="15">
      <c r="A792" s="76"/>
      <c r="B792" s="65"/>
      <c r="C792" s="65"/>
      <c r="D792" s="65"/>
    </row>
    <row r="793" spans="1:4" ht="15">
      <c r="A793" s="76"/>
      <c r="B793" s="65"/>
      <c r="C793" s="65"/>
      <c r="D793" s="65"/>
    </row>
    <row r="794" spans="1:4" ht="15">
      <c r="A794" s="76"/>
      <c r="B794" s="65"/>
      <c r="C794" s="65"/>
      <c r="D794" s="65"/>
    </row>
    <row r="795" spans="1:4" ht="15">
      <c r="A795" s="76"/>
      <c r="B795" s="65"/>
      <c r="C795" s="65"/>
      <c r="D795" s="65"/>
    </row>
    <row r="796" spans="1:4" ht="15">
      <c r="A796" s="76"/>
      <c r="B796" s="65"/>
      <c r="C796" s="65"/>
      <c r="D796" s="65"/>
    </row>
    <row r="797" spans="1:4" ht="15">
      <c r="A797" s="76"/>
      <c r="B797" s="65"/>
      <c r="C797" s="65"/>
      <c r="D797" s="65"/>
    </row>
    <row r="798" spans="1:4" ht="15">
      <c r="A798" s="76"/>
      <c r="B798" s="65"/>
      <c r="C798" s="65"/>
      <c r="D798" s="65"/>
    </row>
    <row r="799" spans="1:4" ht="15">
      <c r="A799" s="76"/>
      <c r="B799" s="65"/>
      <c r="C799" s="65"/>
      <c r="D799" s="65"/>
    </row>
    <row r="800" spans="1:4" ht="15">
      <c r="A800" s="76"/>
      <c r="B800" s="65"/>
      <c r="C800" s="65"/>
      <c r="D800" s="65"/>
    </row>
    <row r="801" spans="1:4" ht="15">
      <c r="A801" s="76"/>
      <c r="B801" s="65"/>
      <c r="C801" s="65"/>
      <c r="D801" s="65"/>
    </row>
    <row r="802" spans="1:4" ht="15">
      <c r="A802" s="76"/>
      <c r="B802" s="65"/>
      <c r="C802" s="65"/>
      <c r="D802" s="65"/>
    </row>
    <row r="803" spans="1:4" ht="15">
      <c r="A803" s="76"/>
      <c r="B803" s="65"/>
      <c r="C803" s="65"/>
      <c r="D803" s="65"/>
    </row>
    <row r="804" spans="1:4" ht="15">
      <c r="A804" s="76"/>
      <c r="B804" s="65"/>
      <c r="C804" s="65"/>
      <c r="D804" s="65"/>
    </row>
    <row r="805" spans="1:4" ht="15">
      <c r="A805" s="76"/>
      <c r="B805" s="65"/>
      <c r="C805" s="65"/>
      <c r="D805" s="65"/>
    </row>
    <row r="806" spans="1:4" ht="15">
      <c r="A806" s="76"/>
      <c r="B806" s="65"/>
      <c r="C806" s="65"/>
      <c r="D806" s="65"/>
    </row>
    <row r="807" spans="1:4" ht="15">
      <c r="A807" s="76"/>
      <c r="B807" s="65"/>
      <c r="C807" s="65"/>
      <c r="D807" s="65"/>
    </row>
    <row r="808" spans="1:4" ht="15">
      <c r="A808" s="76"/>
      <c r="B808" s="65"/>
      <c r="C808" s="65"/>
      <c r="D808" s="65"/>
    </row>
    <row r="809" spans="1:4" ht="15">
      <c r="A809" s="76"/>
      <c r="B809" s="65"/>
      <c r="C809" s="65"/>
      <c r="D809" s="65"/>
    </row>
    <row r="810" spans="1:4" ht="15">
      <c r="A810" s="76"/>
      <c r="B810" s="65"/>
      <c r="C810" s="65"/>
      <c r="D810" s="65"/>
    </row>
    <row r="811" spans="1:4" ht="15">
      <c r="A811" s="76"/>
      <c r="B811" s="65"/>
      <c r="C811" s="65"/>
      <c r="D811" s="65"/>
    </row>
    <row r="812" spans="1:4" ht="15">
      <c r="A812" s="76"/>
      <c r="B812" s="65"/>
      <c r="C812" s="65"/>
      <c r="D812" s="65"/>
    </row>
    <row r="813" spans="1:4" ht="15">
      <c r="A813" s="76"/>
      <c r="B813" s="65"/>
      <c r="C813" s="65"/>
      <c r="D813" s="65"/>
    </row>
    <row r="814" spans="1:4" ht="15">
      <c r="A814" s="76"/>
      <c r="B814" s="65"/>
      <c r="C814" s="65"/>
      <c r="D814" s="65"/>
    </row>
    <row r="815" spans="1:4" ht="15">
      <c r="A815" s="76"/>
      <c r="B815" s="65"/>
      <c r="C815" s="65"/>
      <c r="D815" s="65"/>
    </row>
    <row r="816" spans="1:4" ht="15">
      <c r="A816" s="76"/>
      <c r="B816" s="65"/>
      <c r="C816" s="65"/>
      <c r="D816" s="65"/>
    </row>
    <row r="817" spans="1:4" ht="15">
      <c r="A817" s="76"/>
      <c r="B817" s="65"/>
      <c r="C817" s="65"/>
      <c r="D817" s="65"/>
    </row>
    <row r="818" spans="1:4" ht="15">
      <c r="A818" s="76"/>
      <c r="B818" s="65"/>
      <c r="C818" s="65"/>
      <c r="D818" s="65"/>
    </row>
    <row r="819" spans="1:4" ht="15">
      <c r="A819" s="76"/>
      <c r="B819" s="65"/>
      <c r="C819" s="65"/>
      <c r="D819" s="65"/>
    </row>
  </sheetData>
  <sheetProtection password="8CA5" sheet="1" objects="1" scenarios="1"/>
  <conditionalFormatting sqref="E1:E65536 G1:G65536 I1:I65536 K1:K65536 M1:M65536 O1:O65536">
    <cfRule type="cellIs" priority="1" dxfId="6" operator="notEqual" stopIfTrue="1">
      <formula>0</formula>
    </cfRule>
    <cfRule type="expression" priority="2" dxfId="7" stopIfTrue="1">
      <formula>$A1&lt;&gt;0</formula>
    </cfRule>
  </conditionalFormatting>
  <printOptions horizontalCentered="1"/>
  <pageMargins left="0.5" right="0.25" top="1" bottom="0.75" header="0.5" footer="0.25"/>
  <pageSetup fitToHeight="0" fitToWidth="1" horizontalDpi="600" verticalDpi="600" orientation="landscape" scale="66" r:id="rId1"/>
  <headerFooter alignWithMargins="0">
    <oddHeader>&amp;R&amp;"Arial,Bold"&amp;11WORKSHEET C-2
AUDITED - REVENUES
</oddHeader>
    <oddFooter xml:space="preserve">&amp;L&amp;F
&amp;A&amp;C
&amp;R&amp;D
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2:T737"/>
  <sheetViews>
    <sheetView showGridLines="0" zoomScale="70" zoomScaleNormal="70" zoomScalePageLayoutView="0" workbookViewId="0" topLeftCell="A1">
      <selection activeCell="A1" sqref="A1"/>
    </sheetView>
  </sheetViews>
  <sheetFormatPr defaultColWidth="7.8515625" defaultRowHeight="15" customHeight="1"/>
  <cols>
    <col min="1" max="1" width="5.8515625" style="206" customWidth="1"/>
    <col min="2" max="2" width="55.140625" style="28" customWidth="1"/>
    <col min="3" max="3" width="1.8515625" style="28" customWidth="1"/>
    <col min="4" max="4" width="16.8515625" style="28" customWidth="1"/>
    <col min="5" max="5" width="4.7109375" style="487" customWidth="1"/>
    <col min="6" max="6" width="11.7109375" style="79" customWidth="1"/>
    <col min="7" max="7" width="4.7109375" style="487" customWidth="1"/>
    <col min="8" max="8" width="11.7109375" style="28" customWidth="1"/>
    <col min="9" max="9" width="4.7109375" style="487" customWidth="1"/>
    <col min="10" max="10" width="11.7109375" style="28" customWidth="1"/>
    <col min="11" max="11" width="4.7109375" style="487" customWidth="1"/>
    <col min="12" max="12" width="11.7109375" style="28" customWidth="1"/>
    <col min="13" max="13" width="4.7109375" style="487" customWidth="1"/>
    <col min="14" max="14" width="11.7109375" style="28" customWidth="1"/>
    <col min="15" max="15" width="4.7109375" style="487" customWidth="1"/>
    <col min="16" max="16" width="11.7109375" style="28" customWidth="1"/>
    <col min="17" max="17" width="4.421875" style="28" customWidth="1"/>
    <col min="18" max="18" width="19.8515625" style="28" bestFit="1" customWidth="1"/>
    <col min="19" max="19" width="1.421875" style="28" customWidth="1"/>
    <col min="20" max="20" width="16.8515625" style="28" customWidth="1"/>
    <col min="21" max="16384" width="7.8515625" style="28" customWidth="1"/>
  </cols>
  <sheetData>
    <row r="2" spans="2:18" ht="15">
      <c r="B2" s="62" t="s">
        <v>40</v>
      </c>
      <c r="C2" s="62"/>
      <c r="D2" s="254">
        <f>IF(+[0]!ProviderName&lt;&gt;0,+[0]!ProviderName,0)</f>
        <v>0</v>
      </c>
      <c r="F2" s="28"/>
      <c r="Q2" s="71" t="s">
        <v>45</v>
      </c>
      <c r="R2" s="296">
        <f>IF(Begindate&lt;&gt;0,(Begindate),0)</f>
        <v>0</v>
      </c>
    </row>
    <row r="3" spans="2:18" ht="14.25">
      <c r="B3" s="29"/>
      <c r="C3" s="29"/>
      <c r="D3" s="63"/>
      <c r="F3" s="28"/>
      <c r="Q3" s="82"/>
      <c r="R3" s="91"/>
    </row>
    <row r="4" spans="2:18" ht="15">
      <c r="B4" s="62" t="s">
        <v>42</v>
      </c>
      <c r="C4" s="62"/>
      <c r="D4" s="255">
        <f>IF(+Instruct!C15&lt;&gt;0,+Instruct!C15,0)</f>
        <v>0</v>
      </c>
      <c r="F4" s="28"/>
      <c r="Q4" s="71" t="s">
        <v>47</v>
      </c>
      <c r="R4" s="296">
        <f>IF(Enddate&lt;&gt;0,(Enddate),0)</f>
        <v>0</v>
      </c>
    </row>
    <row r="5" ht="14.25">
      <c r="F5" s="28"/>
    </row>
    <row r="6" spans="4:20" ht="15" customHeight="1">
      <c r="D6" s="75"/>
      <c r="R6" s="75"/>
      <c r="T6" s="75"/>
    </row>
    <row r="7" spans="3:20" ht="15" customHeight="1">
      <c r="C7" s="82"/>
      <c r="D7" s="75" t="s">
        <v>674</v>
      </c>
      <c r="F7" s="78"/>
      <c r="H7" s="75"/>
      <c r="R7" s="78" t="s">
        <v>676</v>
      </c>
      <c r="T7" s="75" t="s">
        <v>677</v>
      </c>
    </row>
    <row r="8" spans="3:20" ht="15" customHeight="1">
      <c r="C8" s="82"/>
      <c r="D8" s="73" t="s">
        <v>243</v>
      </c>
      <c r="E8" s="488"/>
      <c r="F8" s="232" t="s">
        <v>675</v>
      </c>
      <c r="G8" s="488"/>
      <c r="H8" s="147"/>
      <c r="I8" s="488"/>
      <c r="J8" s="147"/>
      <c r="K8" s="488"/>
      <c r="L8" s="147"/>
      <c r="M8" s="488"/>
      <c r="N8" s="147"/>
      <c r="O8" s="488"/>
      <c r="P8" s="147"/>
      <c r="Q8" s="81"/>
      <c r="R8" s="80" t="s">
        <v>242</v>
      </c>
      <c r="T8" s="8" t="s">
        <v>243</v>
      </c>
    </row>
    <row r="9" spans="1:8" ht="15" customHeight="1">
      <c r="A9" s="108" t="str">
        <f>+'C-3'!A9</f>
        <v>OPERATING COST CENTER:</v>
      </c>
      <c r="C9" s="82"/>
      <c r="D9" s="29"/>
      <c r="F9" s="83"/>
      <c r="H9" s="29"/>
    </row>
    <row r="10" spans="1:8" ht="15" customHeight="1">
      <c r="A10" s="108"/>
      <c r="B10" s="108"/>
      <c r="C10" s="82"/>
      <c r="D10" s="29"/>
      <c r="F10" s="83"/>
      <c r="H10" s="29"/>
    </row>
    <row r="11" spans="1:8" ht="15" customHeight="1">
      <c r="A11" s="97"/>
      <c r="B11" s="108" t="str">
        <f>+'C-3'!B11</f>
        <v>SALARIES AND WAGES</v>
      </c>
      <c r="C11" s="82"/>
      <c r="F11" s="83"/>
      <c r="H11" s="29"/>
    </row>
    <row r="12" spans="1:20" ht="15" customHeight="1">
      <c r="A12" s="77" t="str">
        <f>+'C-3'!A12</f>
        <v>1.</v>
      </c>
      <c r="B12" s="105" t="str">
        <f>+'C-3'!B12</f>
        <v>Administrator</v>
      </c>
      <c r="C12" s="82"/>
      <c r="D12" s="266">
        <f>+'C-3'!D12+'C-3'!E12</f>
        <v>0</v>
      </c>
      <c r="F12" s="52"/>
      <c r="H12" s="52"/>
      <c r="J12" s="52"/>
      <c r="L12" s="52"/>
      <c r="N12" s="52"/>
      <c r="P12" s="52"/>
      <c r="Q12" s="196" t="s">
        <v>50</v>
      </c>
      <c r="R12" s="197">
        <f>F12+H12+J12+L12+N12+P12</f>
        <v>0</v>
      </c>
      <c r="T12" s="202">
        <f>+D12+R12</f>
        <v>0</v>
      </c>
    </row>
    <row r="13" spans="1:17" ht="15" customHeight="1">
      <c r="A13" s="77"/>
      <c r="B13" s="105"/>
      <c r="C13" s="82"/>
      <c r="D13" s="53"/>
      <c r="F13" s="83"/>
      <c r="H13" s="29"/>
      <c r="Q13" s="196"/>
    </row>
    <row r="14" spans="1:20" ht="15" customHeight="1">
      <c r="A14" s="77" t="str">
        <f>+'C-3'!A14</f>
        <v>2.</v>
      </c>
      <c r="B14" s="105" t="str">
        <f>+'C-3'!B14</f>
        <v>Asst. Administrator</v>
      </c>
      <c r="D14" s="265">
        <f>+'C-3'!D14+'C-3'!E14</f>
        <v>0</v>
      </c>
      <c r="F14" s="54"/>
      <c r="H14" s="54"/>
      <c r="J14" s="54"/>
      <c r="L14" s="54"/>
      <c r="N14" s="54"/>
      <c r="P14" s="54"/>
      <c r="Q14" s="196" t="s">
        <v>52</v>
      </c>
      <c r="R14" s="197">
        <f>F14+H14+J14+L14+N14+P14</f>
        <v>0</v>
      </c>
      <c r="T14" s="202">
        <f>+D14+R14</f>
        <v>0</v>
      </c>
    </row>
    <row r="15" spans="1:17" ht="15" customHeight="1">
      <c r="A15" s="77"/>
      <c r="B15" s="105"/>
      <c r="C15" s="82"/>
      <c r="D15" s="53"/>
      <c r="F15" s="83"/>
      <c r="H15" s="29"/>
      <c r="Q15" s="196"/>
    </row>
    <row r="16" spans="1:20" ht="15" customHeight="1">
      <c r="A16" s="77" t="str">
        <f>+'C-3'!A16</f>
        <v>3.</v>
      </c>
      <c r="B16" s="105" t="str">
        <f>+'C-3'!B16</f>
        <v>Office/Clerical</v>
      </c>
      <c r="D16" s="265">
        <f>+'C-3'!D16+'C-3'!E16</f>
        <v>0</v>
      </c>
      <c r="F16" s="54"/>
      <c r="H16" s="54"/>
      <c r="J16" s="54"/>
      <c r="L16" s="54"/>
      <c r="N16" s="54"/>
      <c r="P16" s="54"/>
      <c r="Q16" s="196" t="s">
        <v>54</v>
      </c>
      <c r="R16" s="197">
        <f>F16+H16+J16+L16+N16+P16</f>
        <v>0</v>
      </c>
      <c r="T16" s="202">
        <f>+D16+R16</f>
        <v>0</v>
      </c>
    </row>
    <row r="17" spans="1:17" ht="15" customHeight="1">
      <c r="A17" s="77"/>
      <c r="B17" s="105"/>
      <c r="C17" s="82"/>
      <c r="D17" s="53"/>
      <c r="F17" s="83"/>
      <c r="H17" s="29"/>
      <c r="Q17" s="196"/>
    </row>
    <row r="18" spans="1:20" ht="15" customHeight="1">
      <c r="A18" s="77" t="str">
        <f>+'C-3'!A18</f>
        <v>4.</v>
      </c>
      <c r="B18" s="105" t="str">
        <f>+'C-3'!B18</f>
        <v>Plant Operations</v>
      </c>
      <c r="D18" s="265">
        <f>+'C-3'!D18+'C-3'!E18</f>
        <v>0</v>
      </c>
      <c r="F18" s="54"/>
      <c r="H18" s="54"/>
      <c r="J18" s="54"/>
      <c r="L18" s="54"/>
      <c r="N18" s="54"/>
      <c r="P18" s="54"/>
      <c r="Q18" s="196" t="s">
        <v>56</v>
      </c>
      <c r="R18" s="197">
        <f>F18+H18+J18+L18+N18+P18</f>
        <v>0</v>
      </c>
      <c r="T18" s="202">
        <f>+D18+R18</f>
        <v>0</v>
      </c>
    </row>
    <row r="19" spans="1:17" ht="15" customHeight="1">
      <c r="A19" s="77"/>
      <c r="B19" s="105"/>
      <c r="C19" s="82"/>
      <c r="D19" s="53"/>
      <c r="F19" s="83"/>
      <c r="H19" s="29"/>
      <c r="Q19" s="196"/>
    </row>
    <row r="20" spans="1:20" ht="15" customHeight="1">
      <c r="A20" s="77" t="str">
        <f>+'C-3'!A20</f>
        <v>5.</v>
      </c>
      <c r="B20" s="105" t="str">
        <f>+'C-3'!B20</f>
        <v>Laundry and Linen Service</v>
      </c>
      <c r="D20" s="265">
        <f>+'C-3'!D20+'C-3'!E20</f>
        <v>0</v>
      </c>
      <c r="F20" s="54"/>
      <c r="H20" s="54"/>
      <c r="J20" s="54"/>
      <c r="L20" s="54"/>
      <c r="N20" s="54"/>
      <c r="P20" s="54"/>
      <c r="Q20" s="196" t="s">
        <v>58</v>
      </c>
      <c r="R20" s="197">
        <f>F20+H20+J20+L20+N20+P20</f>
        <v>0</v>
      </c>
      <c r="T20" s="202">
        <f>+D20+R20</f>
        <v>0</v>
      </c>
    </row>
    <row r="21" spans="1:17" ht="15" customHeight="1">
      <c r="A21" s="77"/>
      <c r="B21" s="105"/>
      <c r="C21" s="82"/>
      <c r="D21" s="53"/>
      <c r="F21" s="83"/>
      <c r="H21" s="29"/>
      <c r="Q21" s="196"/>
    </row>
    <row r="22" spans="1:20" ht="15" customHeight="1">
      <c r="A22" s="77" t="str">
        <f>+'C-3'!A22</f>
        <v>6.</v>
      </c>
      <c r="B22" s="105" t="str">
        <f>+'C-3'!B22</f>
        <v>Housekeeping</v>
      </c>
      <c r="D22" s="265">
        <f>+'C-3'!D22+'C-3'!E22</f>
        <v>0</v>
      </c>
      <c r="F22" s="54"/>
      <c r="H22" s="54"/>
      <c r="J22" s="54"/>
      <c r="L22" s="54"/>
      <c r="N22" s="54"/>
      <c r="P22" s="54"/>
      <c r="Q22" s="196" t="s">
        <v>60</v>
      </c>
      <c r="R22" s="197">
        <f>F22+H22+J22+L22+N22+P22</f>
        <v>0</v>
      </c>
      <c r="T22" s="202">
        <f>+D22+R22</f>
        <v>0</v>
      </c>
    </row>
    <row r="23" spans="1:17" ht="15" customHeight="1">
      <c r="A23" s="77"/>
      <c r="B23" s="105"/>
      <c r="C23" s="82"/>
      <c r="D23" s="53"/>
      <c r="F23" s="83"/>
      <c r="H23" s="29"/>
      <c r="Q23" s="196"/>
    </row>
    <row r="24" spans="1:20" ht="15" customHeight="1">
      <c r="A24" s="77" t="str">
        <f>+'C-3'!A24</f>
        <v>7.</v>
      </c>
      <c r="B24" s="105" t="str">
        <f>+'C-3'!B24</f>
        <v>Dietary</v>
      </c>
      <c r="D24" s="265">
        <f>+'C-3'!D24+'C-3'!E24</f>
        <v>0</v>
      </c>
      <c r="F24" s="54"/>
      <c r="H24" s="54"/>
      <c r="J24" s="54"/>
      <c r="L24" s="54"/>
      <c r="N24" s="54"/>
      <c r="P24" s="54"/>
      <c r="Q24" s="196" t="s">
        <v>229</v>
      </c>
      <c r="R24" s="197">
        <f>F24+H24+J24+L24+N24+P24</f>
        <v>0</v>
      </c>
      <c r="T24" s="202">
        <f>+D24+R24</f>
        <v>0</v>
      </c>
    </row>
    <row r="25" spans="1:17" ht="15" customHeight="1">
      <c r="A25" s="77"/>
      <c r="B25" s="105"/>
      <c r="C25" s="82"/>
      <c r="D25" s="53"/>
      <c r="F25" s="83"/>
      <c r="H25" s="29"/>
      <c r="Q25" s="196"/>
    </row>
    <row r="26" spans="1:20" ht="15" customHeight="1">
      <c r="A26" s="77" t="str">
        <f>+'C-3'!A26</f>
        <v>8.</v>
      </c>
      <c r="B26" s="105" t="str">
        <f>+'C-3'!B26</f>
        <v>Nursing Administration</v>
      </c>
      <c r="D26" s="265">
        <f>+'C-3'!D26+'C-3'!E26</f>
        <v>0</v>
      </c>
      <c r="F26" s="54"/>
      <c r="H26" s="54"/>
      <c r="J26" s="54"/>
      <c r="L26" s="54"/>
      <c r="N26" s="54"/>
      <c r="P26" s="54"/>
      <c r="Q26" s="196" t="s">
        <v>230</v>
      </c>
      <c r="R26" s="197">
        <f>F26+H26+J26+L26+N26+P26</f>
        <v>0</v>
      </c>
      <c r="T26" s="202">
        <f>+D26+R26</f>
        <v>0</v>
      </c>
    </row>
    <row r="27" spans="1:17" ht="15" customHeight="1">
      <c r="A27" s="77"/>
      <c r="B27" s="105"/>
      <c r="C27" s="82"/>
      <c r="D27" s="53"/>
      <c r="F27" s="83"/>
      <c r="H27" s="29"/>
      <c r="Q27" s="196"/>
    </row>
    <row r="28" spans="1:20" ht="15" customHeight="1">
      <c r="A28" s="77" t="str">
        <f>+'C-3'!A28</f>
        <v>9.</v>
      </c>
      <c r="B28" s="105" t="str">
        <f>+'C-3'!B28</f>
        <v>Medical Records</v>
      </c>
      <c r="D28" s="265">
        <f>+'C-3'!D28+'C-3'!E28</f>
        <v>0</v>
      </c>
      <c r="F28" s="54"/>
      <c r="H28" s="54"/>
      <c r="J28" s="54"/>
      <c r="L28" s="54"/>
      <c r="N28" s="54"/>
      <c r="P28" s="54"/>
      <c r="Q28" s="196" t="s">
        <v>231</v>
      </c>
      <c r="R28" s="197">
        <f>F28+H28+J28+L28+N28+P28</f>
        <v>0</v>
      </c>
      <c r="T28" s="202">
        <f>+D28+R28</f>
        <v>0</v>
      </c>
    </row>
    <row r="29" spans="1:17" ht="15" customHeight="1">
      <c r="A29" s="77"/>
      <c r="B29" s="105"/>
      <c r="C29" s="82"/>
      <c r="D29" s="53"/>
      <c r="F29" s="83"/>
      <c r="H29" s="29"/>
      <c r="Q29" s="196"/>
    </row>
    <row r="30" spans="1:20" ht="15" customHeight="1">
      <c r="A30" s="77" t="str">
        <f>+'C-3'!A30</f>
        <v>10.</v>
      </c>
      <c r="B30" s="105" t="str">
        <f>+'C-3'!B30</f>
        <v>Social Services</v>
      </c>
      <c r="D30" s="265">
        <f>+'C-3'!D30+'C-3'!E30</f>
        <v>0</v>
      </c>
      <c r="F30" s="54"/>
      <c r="H30" s="54"/>
      <c r="J30" s="54"/>
      <c r="L30" s="54"/>
      <c r="N30" s="54"/>
      <c r="P30" s="54"/>
      <c r="Q30" s="196" t="s">
        <v>233</v>
      </c>
      <c r="R30" s="197">
        <f>F30+H30+J30+L30+N30+P30</f>
        <v>0</v>
      </c>
      <c r="T30" s="202">
        <f>+D30+R30</f>
        <v>0</v>
      </c>
    </row>
    <row r="31" spans="1:17" ht="15" customHeight="1">
      <c r="A31" s="77"/>
      <c r="B31" s="105"/>
      <c r="C31" s="82"/>
      <c r="D31" s="53"/>
      <c r="F31" s="83"/>
      <c r="H31" s="29"/>
      <c r="Q31" s="196"/>
    </row>
    <row r="32" spans="1:20" ht="15" customHeight="1">
      <c r="A32" s="77" t="str">
        <f>+'C-3'!A32</f>
        <v>11.</v>
      </c>
      <c r="B32" s="105" t="str">
        <f>+'C-3'!B32</f>
        <v>Activities</v>
      </c>
      <c r="D32" s="265">
        <f>+'C-3'!D32+'C-3'!E32</f>
        <v>0</v>
      </c>
      <c r="F32" s="54"/>
      <c r="H32" s="54"/>
      <c r="J32" s="54"/>
      <c r="L32" s="54"/>
      <c r="N32" s="54"/>
      <c r="P32" s="54"/>
      <c r="Q32" s="196" t="s">
        <v>235</v>
      </c>
      <c r="R32" s="197">
        <f>F32+H32+J32+L32+N32+P32</f>
        <v>0</v>
      </c>
      <c r="T32" s="202">
        <f>+D32+R32</f>
        <v>0</v>
      </c>
    </row>
    <row r="33" spans="1:17" ht="15" customHeight="1">
      <c r="A33" s="77"/>
      <c r="B33" s="105"/>
      <c r="C33" s="82"/>
      <c r="D33" s="53"/>
      <c r="F33" s="83"/>
      <c r="H33" s="29"/>
      <c r="Q33" s="196"/>
    </row>
    <row r="34" spans="1:20" ht="15" customHeight="1">
      <c r="A34" s="77" t="str">
        <f>+'C-3'!A34</f>
        <v>12.</v>
      </c>
      <c r="B34" s="105" t="str">
        <f>+'C-3'!B34</f>
        <v>Central Supply/Ward Clerk</v>
      </c>
      <c r="D34" s="265">
        <f>+'C-3'!D34+'C-3'!E34</f>
        <v>0</v>
      </c>
      <c r="F34" s="54"/>
      <c r="H34" s="54"/>
      <c r="J34" s="54"/>
      <c r="L34" s="54"/>
      <c r="N34" s="54"/>
      <c r="P34" s="54"/>
      <c r="Q34" s="196" t="s">
        <v>256</v>
      </c>
      <c r="R34" s="197">
        <f>F34+H34+J34+L34+N34+P34</f>
        <v>0</v>
      </c>
      <c r="T34" s="202">
        <f>+D34+R34</f>
        <v>0</v>
      </c>
    </row>
    <row r="35" spans="1:17" ht="15" customHeight="1">
      <c r="A35" s="77"/>
      <c r="B35" s="105"/>
      <c r="C35" s="82"/>
      <c r="D35" s="53"/>
      <c r="F35" s="83"/>
      <c r="H35" s="29"/>
      <c r="Q35" s="196"/>
    </row>
    <row r="36" spans="1:20" ht="15" customHeight="1">
      <c r="A36" s="77" t="str">
        <f>+'C-3'!A36</f>
        <v>13.</v>
      </c>
      <c r="B36" s="105">
        <f>+'C-3'!B36</f>
        <v>0</v>
      </c>
      <c r="D36" s="265">
        <f>+'C-3'!D36+'C-3'!E36</f>
        <v>0</v>
      </c>
      <c r="F36" s="54"/>
      <c r="H36" s="54"/>
      <c r="J36" s="54"/>
      <c r="L36" s="54"/>
      <c r="N36" s="54"/>
      <c r="P36" s="54"/>
      <c r="Q36" s="196" t="s">
        <v>257</v>
      </c>
      <c r="R36" s="197">
        <f>F36+H36+J36+L36+N36+P36</f>
        <v>0</v>
      </c>
      <c r="T36" s="202">
        <f>+D36+R36</f>
        <v>0</v>
      </c>
    </row>
    <row r="37" spans="1:17" ht="15" customHeight="1">
      <c r="A37" s="77"/>
      <c r="B37" s="105"/>
      <c r="C37" s="82"/>
      <c r="D37" s="53"/>
      <c r="F37" s="83"/>
      <c r="H37" s="29"/>
      <c r="Q37" s="196"/>
    </row>
    <row r="38" spans="1:20" ht="15" customHeight="1">
      <c r="A38" s="77" t="str">
        <f>+'C-3'!A38</f>
        <v>14.</v>
      </c>
      <c r="B38" s="105" t="str">
        <f>+'C-3'!B38</f>
        <v>Patient Transportation</v>
      </c>
      <c r="D38" s="265">
        <f>+'C-3'!D38+'C-3'!E38</f>
        <v>0</v>
      </c>
      <c r="F38" s="54"/>
      <c r="H38" s="54"/>
      <c r="J38" s="54"/>
      <c r="L38" s="54"/>
      <c r="N38" s="54"/>
      <c r="P38" s="54"/>
      <c r="Q38" s="196" t="s">
        <v>259</v>
      </c>
      <c r="R38" s="197">
        <f>F38+H38+J38+L38+N38+P38</f>
        <v>0</v>
      </c>
      <c r="T38" s="202">
        <f>+D38+R38</f>
        <v>0</v>
      </c>
    </row>
    <row r="39" spans="1:17" ht="15" customHeight="1">
      <c r="A39" s="77"/>
      <c r="B39" s="105"/>
      <c r="C39" s="82"/>
      <c r="D39" s="53"/>
      <c r="F39" s="83"/>
      <c r="H39" s="29"/>
      <c r="Q39" s="196"/>
    </row>
    <row r="40" spans="1:20" ht="15" customHeight="1">
      <c r="A40" s="77" t="str">
        <f>+'C-3'!A40</f>
        <v>15.</v>
      </c>
      <c r="B40" s="212" t="str">
        <f>+'C-3'!B40</f>
        <v>Other (Identify)</v>
      </c>
      <c r="D40" s="265">
        <f>+'C-3'!D40+'C-3'!E40</f>
        <v>0</v>
      </c>
      <c r="F40" s="54"/>
      <c r="H40" s="54"/>
      <c r="J40" s="54"/>
      <c r="L40" s="54"/>
      <c r="N40" s="54"/>
      <c r="P40" s="54"/>
      <c r="Q40" s="196" t="s">
        <v>261</v>
      </c>
      <c r="R40" s="197">
        <f>F40+H40+J40+L40+N40+P40</f>
        <v>0</v>
      </c>
      <c r="T40" s="202">
        <f>+D40+R40</f>
        <v>0</v>
      </c>
    </row>
    <row r="41" spans="1:8" ht="15" customHeight="1">
      <c r="A41" s="195"/>
      <c r="D41" s="29"/>
      <c r="F41" s="83"/>
      <c r="H41" s="177"/>
    </row>
    <row r="42" spans="1:8" ht="15" customHeight="1">
      <c r="A42" s="195"/>
      <c r="D42" s="29"/>
      <c r="F42" s="177"/>
      <c r="H42" s="177"/>
    </row>
    <row r="43" spans="1:20" ht="15" customHeight="1" thickBot="1">
      <c r="A43" s="77" t="str">
        <f>+'C-3'!A43</f>
        <v>16.</v>
      </c>
      <c r="B43" s="108" t="str">
        <f>+'C-3'!B43</f>
        <v>TOTAL OPERATING SALARIES AND WAGES</v>
      </c>
      <c r="D43" s="264">
        <f>SUM(D12:D42)</f>
        <v>0</v>
      </c>
      <c r="F43" s="264">
        <f>SUM(F12:F42)</f>
        <v>0</v>
      </c>
      <c r="H43" s="264">
        <f>SUM(H12:H42)</f>
        <v>0</v>
      </c>
      <c r="J43" s="264">
        <f>SUM(J12:J42)</f>
        <v>0</v>
      </c>
      <c r="L43" s="264">
        <f>SUM(L12:L42)</f>
        <v>0</v>
      </c>
      <c r="N43" s="264">
        <f>SUM(N12:N42)</f>
        <v>0</v>
      </c>
      <c r="P43" s="264">
        <f>SUM(P12:P42)</f>
        <v>0</v>
      </c>
      <c r="Q43" s="196" t="s">
        <v>262</v>
      </c>
      <c r="R43" s="207">
        <f>F43+H43+J43+L43+N43+P43</f>
        <v>0</v>
      </c>
      <c r="T43" s="203">
        <f>+D43+R43</f>
        <v>0</v>
      </c>
    </row>
    <row r="44" spans="1:8" ht="15" customHeight="1" thickTop="1">
      <c r="A44" s="195"/>
      <c r="D44" s="38"/>
      <c r="F44" s="57"/>
      <c r="H44" s="179"/>
    </row>
    <row r="45" spans="1:8" ht="15" customHeight="1">
      <c r="A45" s="195"/>
      <c r="D45" s="38"/>
      <c r="F45" s="57"/>
      <c r="H45" s="179"/>
    </row>
    <row r="46" spans="1:8" ht="15" customHeight="1">
      <c r="A46" s="195"/>
      <c r="B46" s="108" t="str">
        <f>+'C-3'!B46</f>
        <v>OTHER OPERATING EXPENSE</v>
      </c>
      <c r="C46" s="65"/>
      <c r="D46" s="29"/>
      <c r="F46" s="83"/>
      <c r="H46" s="177"/>
    </row>
    <row r="47" spans="1:20" ht="15" customHeight="1">
      <c r="A47" s="77" t="str">
        <f>+'C-3'!A47</f>
        <v>17.</v>
      </c>
      <c r="B47" s="105" t="str">
        <f>+'C-3'!B47</f>
        <v>Office Supplies, Printing &amp; Postage</v>
      </c>
      <c r="C47" s="82"/>
      <c r="D47" s="266">
        <f>+'C-3'!D47+'C-3'!E47</f>
        <v>0</v>
      </c>
      <c r="F47" s="52"/>
      <c r="H47" s="52"/>
      <c r="J47" s="52"/>
      <c r="L47" s="52"/>
      <c r="N47" s="52"/>
      <c r="P47" s="52"/>
      <c r="Q47" s="196" t="s">
        <v>265</v>
      </c>
      <c r="R47" s="197">
        <f>F47+H47+J47+L47+N47+P47</f>
        <v>0</v>
      </c>
      <c r="T47" s="202">
        <f>+D47+R47</f>
        <v>0</v>
      </c>
    </row>
    <row r="48" spans="1:17" ht="15" customHeight="1">
      <c r="A48" s="195"/>
      <c r="D48" s="53"/>
      <c r="F48" s="83"/>
      <c r="H48" s="177"/>
      <c r="Q48" s="196"/>
    </row>
    <row r="49" spans="1:20" ht="15" customHeight="1">
      <c r="A49" s="77" t="str">
        <f>+'C-3'!A49</f>
        <v>18.</v>
      </c>
      <c r="B49" s="105" t="str">
        <f>+'C-3'!B49</f>
        <v>Telephone/Communications</v>
      </c>
      <c r="D49" s="265">
        <f>+'C-3'!D49+'C-3'!E49</f>
        <v>0</v>
      </c>
      <c r="F49" s="54"/>
      <c r="H49" s="326"/>
      <c r="J49" s="326"/>
      <c r="L49" s="326"/>
      <c r="N49" s="54"/>
      <c r="P49" s="54"/>
      <c r="Q49" s="196" t="s">
        <v>267</v>
      </c>
      <c r="R49" s="197">
        <f>F49+H49+J49+L49+N49+P49</f>
        <v>0</v>
      </c>
      <c r="T49" s="202">
        <f>+D49+R49</f>
        <v>0</v>
      </c>
    </row>
    <row r="50" spans="1:17" ht="15" customHeight="1">
      <c r="A50" s="195"/>
      <c r="D50" s="53"/>
      <c r="F50" s="83"/>
      <c r="H50" s="177"/>
      <c r="Q50" s="196"/>
    </row>
    <row r="51" spans="1:20" ht="15" customHeight="1">
      <c r="A51" s="77" t="str">
        <f>+'C-3'!A51</f>
        <v>19.</v>
      </c>
      <c r="B51" s="105" t="str">
        <f>+'C-3'!B51</f>
        <v>Management Fees/Home Office Costs</v>
      </c>
      <c r="D51" s="265">
        <f>+'C-3'!D51+'C-3'!E51</f>
        <v>0</v>
      </c>
      <c r="F51" s="54"/>
      <c r="H51" s="326"/>
      <c r="J51" s="326"/>
      <c r="L51" s="326"/>
      <c r="N51" s="54"/>
      <c r="P51" s="54"/>
      <c r="Q51" s="196" t="s">
        <v>269</v>
      </c>
      <c r="R51" s="197">
        <f>F51+H51+J51+L51+N51+P51</f>
        <v>0</v>
      </c>
      <c r="T51" s="202">
        <f>+D51+R51</f>
        <v>0</v>
      </c>
    </row>
    <row r="52" spans="1:17" ht="15" customHeight="1">
      <c r="A52" s="195"/>
      <c r="D52" s="53"/>
      <c r="F52" s="215"/>
      <c r="H52" s="216"/>
      <c r="Q52" s="196"/>
    </row>
    <row r="53" spans="1:20" ht="15" customHeight="1">
      <c r="A53" s="77" t="str">
        <f>+'C-3'!A53</f>
        <v>20.</v>
      </c>
      <c r="B53" s="105" t="str">
        <f>+'C-3'!B53</f>
        <v>Legal/Audit/Accounting</v>
      </c>
      <c r="D53" s="265">
        <f>+'C-3'!D53+'C-3'!E53</f>
        <v>0</v>
      </c>
      <c r="F53" s="52"/>
      <c r="H53" s="326"/>
      <c r="J53" s="326"/>
      <c r="L53" s="326"/>
      <c r="N53" s="54"/>
      <c r="P53" s="54"/>
      <c r="Q53" s="196" t="s">
        <v>271</v>
      </c>
      <c r="R53" s="197">
        <f>F53+H53+J53+L53+N53+P53</f>
        <v>0</v>
      </c>
      <c r="T53" s="202">
        <f>+D53+R53</f>
        <v>0</v>
      </c>
    </row>
    <row r="54" spans="1:17" ht="15" customHeight="1">
      <c r="A54" s="195"/>
      <c r="D54" s="53"/>
      <c r="F54" s="83"/>
      <c r="H54" s="29"/>
      <c r="Q54" s="196"/>
    </row>
    <row r="55" spans="1:20" ht="15" customHeight="1">
      <c r="A55" s="77" t="str">
        <f>+'C-3'!A55</f>
        <v>21.</v>
      </c>
      <c r="B55" s="105" t="str">
        <f>+'C-3'!B55</f>
        <v>Purchased Services</v>
      </c>
      <c r="D55" s="265">
        <f>+'C-3'!D55+'C-3'!E55</f>
        <v>0</v>
      </c>
      <c r="F55" s="54"/>
      <c r="H55" s="326"/>
      <c r="J55" s="326"/>
      <c r="L55" s="326"/>
      <c r="N55" s="54"/>
      <c r="P55" s="54"/>
      <c r="Q55" s="196" t="s">
        <v>273</v>
      </c>
      <c r="R55" s="197">
        <f>F55+H55+J55+L55+N55+P55</f>
        <v>0</v>
      </c>
      <c r="T55" s="202">
        <f>+D55+R55</f>
        <v>0</v>
      </c>
    </row>
    <row r="56" spans="1:17" ht="15" customHeight="1">
      <c r="A56" s="195"/>
      <c r="D56" s="53"/>
      <c r="F56" s="83"/>
      <c r="H56" s="29"/>
      <c r="Q56" s="196"/>
    </row>
    <row r="57" spans="1:20" ht="15" customHeight="1">
      <c r="A57" s="77" t="str">
        <f>+'C-3'!A57</f>
        <v>22.</v>
      </c>
      <c r="B57" s="105" t="str">
        <f>+'C-3'!B57</f>
        <v>Maintenance/Laundry/Linen/Housekeeping Supplies</v>
      </c>
      <c r="D57" s="265">
        <f>+'C-3'!D57+'C-3'!E57</f>
        <v>0</v>
      </c>
      <c r="F57" s="54"/>
      <c r="H57" s="326"/>
      <c r="J57" s="326"/>
      <c r="L57" s="326"/>
      <c r="N57" s="54"/>
      <c r="P57" s="54"/>
      <c r="Q57" s="196" t="s">
        <v>275</v>
      </c>
      <c r="R57" s="197">
        <f>F57+H57+J57+L57+N57+P57</f>
        <v>0</v>
      </c>
      <c r="T57" s="202">
        <f>+D57+R57</f>
        <v>0</v>
      </c>
    </row>
    <row r="58" spans="1:20" s="82" customFormat="1" ht="15" customHeight="1">
      <c r="A58" s="211"/>
      <c r="D58" s="53"/>
      <c r="E58" s="487"/>
      <c r="F58" s="83"/>
      <c r="G58" s="487"/>
      <c r="H58" s="29"/>
      <c r="I58" s="487"/>
      <c r="J58" s="28"/>
      <c r="K58" s="487"/>
      <c r="L58" s="28"/>
      <c r="M58" s="487"/>
      <c r="N58" s="28"/>
      <c r="O58" s="487"/>
      <c r="P58" s="28"/>
      <c r="Q58" s="196"/>
      <c r="R58" s="28"/>
      <c r="S58" s="28"/>
      <c r="T58" s="28"/>
    </row>
    <row r="59" spans="1:20" ht="15" customHeight="1">
      <c r="A59" s="77" t="str">
        <f>+'C-3'!A59</f>
        <v>23.</v>
      </c>
      <c r="B59" s="105" t="str">
        <f>+'C-3'!B59</f>
        <v>Fuel, Electric, Water  &amp; Sewage</v>
      </c>
      <c r="D59" s="265">
        <f>+'C-3'!D59+'C-3'!E59</f>
        <v>0</v>
      </c>
      <c r="F59" s="54"/>
      <c r="H59" s="54"/>
      <c r="J59" s="54"/>
      <c r="L59" s="54"/>
      <c r="N59" s="54"/>
      <c r="P59" s="54"/>
      <c r="Q59" s="196" t="s">
        <v>277</v>
      </c>
      <c r="R59" s="197">
        <f>F59+H59+J59+L59+N59+P59</f>
        <v>0</v>
      </c>
      <c r="T59" s="202">
        <f>+D59+R59</f>
        <v>0</v>
      </c>
    </row>
    <row r="60" spans="1:17" ht="15" customHeight="1">
      <c r="A60" s="195"/>
      <c r="D60" s="53"/>
      <c r="F60" s="83"/>
      <c r="H60" s="29"/>
      <c r="Q60" s="196"/>
    </row>
    <row r="61" spans="1:20" ht="15" customHeight="1">
      <c r="A61" s="77" t="str">
        <f>+'C-3'!A61</f>
        <v>24.</v>
      </c>
      <c r="B61" s="105" t="str">
        <f>+'C-3'!B61</f>
        <v>Repairs and Other Maintenance Costs</v>
      </c>
      <c r="D61" s="265">
        <f>+'C-3'!D61+'C-3'!E61</f>
        <v>0</v>
      </c>
      <c r="F61" s="54"/>
      <c r="H61" s="326"/>
      <c r="J61" s="326"/>
      <c r="L61" s="54"/>
      <c r="N61" s="54"/>
      <c r="P61" s="54"/>
      <c r="Q61" s="196" t="s">
        <v>279</v>
      </c>
      <c r="R61" s="197">
        <f>F61+H61+J61+L61+N61+P61</f>
        <v>0</v>
      </c>
      <c r="T61" s="202">
        <f>+D61+R61</f>
        <v>0</v>
      </c>
    </row>
    <row r="62" spans="1:17" ht="15" customHeight="1">
      <c r="A62" s="195"/>
      <c r="D62" s="53"/>
      <c r="F62" s="83"/>
      <c r="H62" s="29"/>
      <c r="Q62" s="196"/>
    </row>
    <row r="63" spans="1:20" ht="15" customHeight="1">
      <c r="A63" s="77" t="str">
        <f>+'C-3'!A63</f>
        <v>25.</v>
      </c>
      <c r="B63" s="105" t="str">
        <f>+'C-3'!B63</f>
        <v>Dietary Supplies/Raw Food</v>
      </c>
      <c r="D63" s="265">
        <f>+'C-3'!D63+'C-3'!E63</f>
        <v>0</v>
      </c>
      <c r="F63" s="54"/>
      <c r="H63" s="326"/>
      <c r="J63" s="326"/>
      <c r="L63" s="54"/>
      <c r="N63" s="54"/>
      <c r="P63" s="54"/>
      <c r="Q63" s="196" t="s">
        <v>281</v>
      </c>
      <c r="R63" s="197">
        <f>F63+H63+J63+L63+N63+P63</f>
        <v>0</v>
      </c>
      <c r="T63" s="202">
        <f>+D63+R63</f>
        <v>0</v>
      </c>
    </row>
    <row r="64" spans="1:17" ht="15" customHeight="1">
      <c r="A64" s="195"/>
      <c r="B64" s="30"/>
      <c r="C64" s="30"/>
      <c r="D64" s="53"/>
      <c r="F64" s="83"/>
      <c r="H64" s="29"/>
      <c r="Q64" s="196"/>
    </row>
    <row r="65" spans="1:20" ht="15" customHeight="1">
      <c r="A65" s="77" t="str">
        <f>+'C-3'!A65</f>
        <v>26.</v>
      </c>
      <c r="B65" s="105" t="str">
        <f>+'C-3'!B65</f>
        <v>Employee Recruit/Dir. Advertising</v>
      </c>
      <c r="D65" s="265">
        <f>+'C-3'!D65+'C-3'!E65</f>
        <v>0</v>
      </c>
      <c r="F65" s="54"/>
      <c r="H65" s="326"/>
      <c r="J65" s="326"/>
      <c r="L65" s="54"/>
      <c r="N65" s="54"/>
      <c r="P65" s="54"/>
      <c r="Q65" s="196" t="s">
        <v>283</v>
      </c>
      <c r="R65" s="197">
        <f>F65+H65+J65+L65+N65+P65</f>
        <v>0</v>
      </c>
      <c r="T65" s="202">
        <f>+D65+R65</f>
        <v>0</v>
      </c>
    </row>
    <row r="66" spans="1:17" ht="15" customHeight="1">
      <c r="A66" s="195"/>
      <c r="D66" s="53"/>
      <c r="F66" s="83"/>
      <c r="H66" s="29"/>
      <c r="Q66" s="196"/>
    </row>
    <row r="67" spans="1:20" ht="15" customHeight="1">
      <c r="A67" s="77" t="str">
        <f>+'C-3'!A73</f>
        <v>27.</v>
      </c>
      <c r="B67" s="105" t="str">
        <f>+'C-3'!B73</f>
        <v>Fingerprints/Employee Physicals</v>
      </c>
      <c r="D67" s="265">
        <f>+'C-3'!D73+'C-3'!E73</f>
        <v>0</v>
      </c>
      <c r="F67" s="54"/>
      <c r="H67" s="326"/>
      <c r="J67" s="326"/>
      <c r="L67" s="54"/>
      <c r="N67" s="54"/>
      <c r="P67" s="54"/>
      <c r="Q67" s="196" t="s">
        <v>285</v>
      </c>
      <c r="R67" s="197">
        <f>F67+H67+J67+L67+N67+P67</f>
        <v>0</v>
      </c>
      <c r="T67" s="202">
        <f>+D67+R67</f>
        <v>0</v>
      </c>
    </row>
    <row r="68" spans="1:17" ht="15" customHeight="1">
      <c r="A68" s="195"/>
      <c r="D68" s="53"/>
      <c r="F68" s="83"/>
      <c r="H68" s="29"/>
      <c r="Q68" s="196"/>
    </row>
    <row r="69" spans="1:20" ht="15" customHeight="1">
      <c r="A69" s="77" t="str">
        <f>+'C-3'!A75</f>
        <v>28.</v>
      </c>
      <c r="B69" s="105" t="str">
        <f>+'C-3'!B75</f>
        <v>Interest/Bank Charges</v>
      </c>
      <c r="D69" s="265">
        <f>+'C-3'!D75+'C-3'!E75</f>
        <v>0</v>
      </c>
      <c r="F69" s="54"/>
      <c r="H69" s="326"/>
      <c r="J69" s="326"/>
      <c r="L69" s="54"/>
      <c r="N69" s="54"/>
      <c r="P69" s="54"/>
      <c r="Q69" s="196" t="s">
        <v>286</v>
      </c>
      <c r="R69" s="197">
        <f>F69+H69+J69+L69+N69+P69</f>
        <v>0</v>
      </c>
      <c r="T69" s="202">
        <f>+D69+R69</f>
        <v>0</v>
      </c>
    </row>
    <row r="70" spans="1:17" ht="15" customHeight="1">
      <c r="A70" s="195"/>
      <c r="D70" s="53"/>
      <c r="F70" s="83"/>
      <c r="H70" s="29"/>
      <c r="Q70" s="196"/>
    </row>
    <row r="71" spans="1:20" ht="15" customHeight="1">
      <c r="A71" s="77" t="str">
        <f>+'C-3'!A77</f>
        <v>29.</v>
      </c>
      <c r="B71" s="105" t="str">
        <f>+'C-3'!B77</f>
        <v>Travel, Seminars &amp; Administrative Training</v>
      </c>
      <c r="D71" s="265">
        <f>+'C-3'!D77+'C-3'!E77</f>
        <v>0</v>
      </c>
      <c r="F71" s="54"/>
      <c r="H71" s="326"/>
      <c r="J71" s="326"/>
      <c r="L71" s="54"/>
      <c r="N71" s="54"/>
      <c r="P71" s="54"/>
      <c r="Q71" s="196" t="s">
        <v>287</v>
      </c>
      <c r="R71" s="197">
        <f>F71+H71+J71+L71+N71+P71</f>
        <v>0</v>
      </c>
      <c r="T71" s="202">
        <f>+D71+R71</f>
        <v>0</v>
      </c>
    </row>
    <row r="72" spans="1:17" ht="15" customHeight="1">
      <c r="A72" s="195"/>
      <c r="D72" s="53"/>
      <c r="F72" s="83"/>
      <c r="H72" s="29"/>
      <c r="Q72" s="196"/>
    </row>
    <row r="73" spans="1:20" ht="15" customHeight="1">
      <c r="A73" s="77" t="str">
        <f>+'C-3'!A79</f>
        <v>30.</v>
      </c>
      <c r="B73" s="105" t="str">
        <f>+'C-3'!B79</f>
        <v>Automobile Costs</v>
      </c>
      <c r="D73" s="265">
        <f>+'C-3'!D79+'C-3'!E79</f>
        <v>0</v>
      </c>
      <c r="F73" s="54"/>
      <c r="H73" s="326"/>
      <c r="J73" s="326"/>
      <c r="L73" s="54"/>
      <c r="N73" s="54"/>
      <c r="P73" s="54"/>
      <c r="Q73" s="196" t="s">
        <v>288</v>
      </c>
      <c r="R73" s="197">
        <f>F73+H73+J73+L73+N73+P73</f>
        <v>0</v>
      </c>
      <c r="T73" s="202">
        <f>+D73+R73</f>
        <v>0</v>
      </c>
    </row>
    <row r="74" spans="1:17" ht="15" customHeight="1">
      <c r="A74" s="195"/>
      <c r="D74" s="53"/>
      <c r="F74" s="83"/>
      <c r="H74" s="29"/>
      <c r="Q74" s="196"/>
    </row>
    <row r="75" spans="1:20" ht="15" customHeight="1">
      <c r="A75" s="77" t="str">
        <f>+'C-3'!A81</f>
        <v>31.</v>
      </c>
      <c r="B75" s="105" t="str">
        <f>+'C-3'!B81</f>
        <v>Dues, Subscriptions &amp; Licenses</v>
      </c>
      <c r="D75" s="265">
        <f>+'C-3'!D81+'C-3'!E81</f>
        <v>0</v>
      </c>
      <c r="F75" s="54"/>
      <c r="H75" s="326"/>
      <c r="J75" s="326"/>
      <c r="L75" s="54"/>
      <c r="N75" s="54"/>
      <c r="P75" s="54"/>
      <c r="Q75" s="196" t="s">
        <v>290</v>
      </c>
      <c r="R75" s="197">
        <f>F75+H75+J75+L75+N75+P75</f>
        <v>0</v>
      </c>
      <c r="T75" s="202">
        <f>+D75+R75</f>
        <v>0</v>
      </c>
    </row>
    <row r="76" spans="1:17" ht="15" customHeight="1">
      <c r="A76" s="195"/>
      <c r="D76" s="53"/>
      <c r="F76" s="83"/>
      <c r="H76" s="29"/>
      <c r="Q76" s="196"/>
    </row>
    <row r="77" spans="1:20" ht="15" customHeight="1">
      <c r="A77" s="77" t="str">
        <f>+'C-3'!A83</f>
        <v>32.</v>
      </c>
      <c r="B77" s="105" t="str">
        <f>+'C-3'!B83</f>
        <v>Amortization </v>
      </c>
      <c r="D77" s="265">
        <f>+'C-3'!D83+'C-3'!E83</f>
        <v>0</v>
      </c>
      <c r="F77" s="54"/>
      <c r="H77" s="326"/>
      <c r="J77" s="326"/>
      <c r="L77" s="54"/>
      <c r="N77" s="54"/>
      <c r="P77" s="54"/>
      <c r="Q77" s="196" t="s">
        <v>293</v>
      </c>
      <c r="R77" s="197">
        <f>F77+H77+J77+L77+N77+P77</f>
        <v>0</v>
      </c>
      <c r="T77" s="202">
        <f>+D77+R77</f>
        <v>0</v>
      </c>
    </row>
    <row r="78" spans="1:17" ht="15" customHeight="1">
      <c r="A78" s="195"/>
      <c r="D78" s="53"/>
      <c r="F78" s="83"/>
      <c r="H78" s="29"/>
      <c r="Q78" s="196"/>
    </row>
    <row r="79" spans="1:20" ht="15" customHeight="1">
      <c r="A79" s="77" t="str">
        <f>+'C-3'!A85</f>
        <v>33.</v>
      </c>
      <c r="B79" s="105" t="str">
        <f>+'C-3'!B85</f>
        <v>Insurance</v>
      </c>
      <c r="D79" s="265">
        <f>+'C-3'!D85+'C-3'!E85</f>
        <v>0</v>
      </c>
      <c r="F79" s="54"/>
      <c r="H79" s="326"/>
      <c r="J79" s="326"/>
      <c r="L79" s="54"/>
      <c r="N79" s="54"/>
      <c r="P79" s="54"/>
      <c r="Q79" s="196" t="s">
        <v>295</v>
      </c>
      <c r="R79" s="197">
        <f>F79+H79+J79+L79+N79+P79</f>
        <v>0</v>
      </c>
      <c r="T79" s="202">
        <f>+D79+R79</f>
        <v>0</v>
      </c>
    </row>
    <row r="80" spans="1:17" ht="15" customHeight="1">
      <c r="A80" s="195"/>
      <c r="D80" s="53"/>
      <c r="F80" s="83"/>
      <c r="H80" s="29"/>
      <c r="Q80" s="196"/>
    </row>
    <row r="81" spans="1:20" ht="15" customHeight="1">
      <c r="A81" s="77" t="str">
        <f>+'C-3'!A87</f>
        <v>34.</v>
      </c>
      <c r="B81" s="105" t="str">
        <f>+'C-3'!B87</f>
        <v>Personal Property Taxes</v>
      </c>
      <c r="D81" s="265">
        <f>+'C-3'!D87+'C-3'!E87</f>
        <v>0</v>
      </c>
      <c r="F81" s="54"/>
      <c r="H81" s="326"/>
      <c r="J81" s="326"/>
      <c r="L81" s="54"/>
      <c r="N81" s="54"/>
      <c r="P81" s="54"/>
      <c r="Q81" s="196" t="s">
        <v>297</v>
      </c>
      <c r="R81" s="197">
        <f>F81+H81+J81+L81+N81+P81</f>
        <v>0</v>
      </c>
      <c r="T81" s="202">
        <f>+D81+R81</f>
        <v>0</v>
      </c>
    </row>
    <row r="82" spans="1:17" ht="15" customHeight="1">
      <c r="A82" s="195"/>
      <c r="D82" s="53"/>
      <c r="F82" s="83"/>
      <c r="H82" s="29"/>
      <c r="Q82" s="196"/>
    </row>
    <row r="83" spans="1:20" ht="15" customHeight="1">
      <c r="A83" s="77" t="str">
        <f>+'C-3'!A89</f>
        <v>35.</v>
      </c>
      <c r="B83" s="105" t="str">
        <f>+'C-3'!B89</f>
        <v>Real Estate Taxes</v>
      </c>
      <c r="D83" s="265">
        <f>+'C-3'!D89+'C-3'!E89</f>
        <v>0</v>
      </c>
      <c r="F83" s="54"/>
      <c r="H83" s="326"/>
      <c r="J83" s="326"/>
      <c r="L83" s="54"/>
      <c r="N83" s="54"/>
      <c r="P83" s="54"/>
      <c r="Q83" s="196" t="s">
        <v>299</v>
      </c>
      <c r="R83" s="197">
        <f>F83+H83+J83+L83+N83+P83</f>
        <v>0</v>
      </c>
      <c r="T83" s="202">
        <f>+D83+R83</f>
        <v>0</v>
      </c>
    </row>
    <row r="84" spans="1:17" ht="15" customHeight="1">
      <c r="A84" s="195"/>
      <c r="D84" s="53"/>
      <c r="F84" s="83"/>
      <c r="H84" s="29"/>
      <c r="Q84" s="196"/>
    </row>
    <row r="85" spans="1:20" ht="15" customHeight="1">
      <c r="A85" s="77" t="str">
        <f>+'C-3'!A91</f>
        <v>36.</v>
      </c>
      <c r="B85" s="105" t="str">
        <f>+'C-3'!B91</f>
        <v>Minor Equipment Expense</v>
      </c>
      <c r="D85" s="265">
        <f>+'C-3'!D91+'C-3'!E91</f>
        <v>0</v>
      </c>
      <c r="F85" s="54"/>
      <c r="H85" s="326"/>
      <c r="J85" s="326"/>
      <c r="L85" s="54"/>
      <c r="N85" s="54"/>
      <c r="P85" s="54"/>
      <c r="Q85" s="196" t="s">
        <v>301</v>
      </c>
      <c r="R85" s="197">
        <f>F85+H85+J85+L85+N85+P85</f>
        <v>0</v>
      </c>
      <c r="T85" s="202">
        <f>+D85+R85</f>
        <v>0</v>
      </c>
    </row>
    <row r="86" spans="1:17" ht="15" customHeight="1">
      <c r="A86" s="195"/>
      <c r="D86" s="53"/>
      <c r="F86" s="83"/>
      <c r="H86" s="29"/>
      <c r="Q86" s="196"/>
    </row>
    <row r="87" spans="1:20" ht="15" customHeight="1">
      <c r="A87" s="77" t="str">
        <f>+'C-3'!A93</f>
        <v>37.</v>
      </c>
      <c r="B87" s="105" t="str">
        <f>+'C-3'!B93</f>
        <v>Storage</v>
      </c>
      <c r="D87" s="265">
        <f>+'C-3'!D93+'C-3'!E93</f>
        <v>0</v>
      </c>
      <c r="F87" s="54"/>
      <c r="H87" s="326"/>
      <c r="J87" s="326"/>
      <c r="L87" s="54"/>
      <c r="N87" s="54"/>
      <c r="P87" s="54"/>
      <c r="Q87" s="196" t="s">
        <v>303</v>
      </c>
      <c r="R87" s="197">
        <f>F87+H87+J87+L87+N87+P87</f>
        <v>0</v>
      </c>
      <c r="T87" s="202">
        <f>+D87+R87</f>
        <v>0</v>
      </c>
    </row>
    <row r="88" spans="1:17" ht="15" customHeight="1">
      <c r="A88" s="195"/>
      <c r="D88" s="53"/>
      <c r="F88" s="83"/>
      <c r="H88" s="29"/>
      <c r="Q88" s="196"/>
    </row>
    <row r="89" spans="1:20" ht="15" customHeight="1">
      <c r="A89" s="77" t="str">
        <f>+'C-3'!A95</f>
        <v>38.</v>
      </c>
      <c r="B89" s="105" t="str">
        <f>+'C-3'!B95</f>
        <v>Other (Identify)</v>
      </c>
      <c r="D89" s="265">
        <f>+'C-3'!D95+'C-3'!E95</f>
        <v>0</v>
      </c>
      <c r="F89" s="54"/>
      <c r="H89" s="326"/>
      <c r="J89" s="326"/>
      <c r="L89" s="54"/>
      <c r="N89" s="54"/>
      <c r="P89" s="54"/>
      <c r="Q89" s="196" t="s">
        <v>304</v>
      </c>
      <c r="R89" s="197">
        <f>F89+H89+J89+L89+N89+P89</f>
        <v>0</v>
      </c>
      <c r="T89" s="202">
        <f>+D89+R89</f>
        <v>0</v>
      </c>
    </row>
    <row r="90" spans="1:17" ht="15" customHeight="1">
      <c r="A90" s="195"/>
      <c r="D90" s="53"/>
      <c r="F90" s="83"/>
      <c r="H90" s="29"/>
      <c r="Q90" s="196"/>
    </row>
    <row r="91" spans="1:20" ht="15" customHeight="1">
      <c r="A91" s="77" t="str">
        <f>+'C-3'!A97</f>
        <v>39.</v>
      </c>
      <c r="B91" s="212" t="str">
        <f>+'C-3'!B97</f>
        <v>Other (Identify)</v>
      </c>
      <c r="D91" s="265">
        <f>+'C-3'!D97+'C-3'!E97</f>
        <v>0</v>
      </c>
      <c r="F91" s="54"/>
      <c r="H91" s="326"/>
      <c r="J91" s="326"/>
      <c r="L91" s="54"/>
      <c r="N91" s="54"/>
      <c r="P91" s="54"/>
      <c r="Q91" s="196" t="s">
        <v>305</v>
      </c>
      <c r="R91" s="197">
        <f>F91+H91+J91+L91+N91+P91</f>
        <v>0</v>
      </c>
      <c r="T91" s="202">
        <f>+D91+R91</f>
        <v>0</v>
      </c>
    </row>
    <row r="92" spans="1:17" ht="15" customHeight="1">
      <c r="A92" s="195"/>
      <c r="B92" s="30"/>
      <c r="C92" s="30"/>
      <c r="D92" s="53"/>
      <c r="F92" s="83"/>
      <c r="H92" s="29"/>
      <c r="Q92" s="196"/>
    </row>
    <row r="93" spans="1:20" ht="15" customHeight="1">
      <c r="A93" s="77" t="str">
        <f>+'C-3'!A99</f>
        <v>40.</v>
      </c>
      <c r="B93" s="212" t="str">
        <f>+'C-3'!B99</f>
        <v>State Provider Tax</v>
      </c>
      <c r="D93" s="265">
        <f>+'C-3'!D99+'C-3'!E99</f>
        <v>0</v>
      </c>
      <c r="F93" s="225"/>
      <c r="H93" s="327"/>
      <c r="J93" s="327"/>
      <c r="L93" s="54"/>
      <c r="N93" s="54"/>
      <c r="P93" s="54"/>
      <c r="Q93" s="196" t="s">
        <v>306</v>
      </c>
      <c r="R93" s="197">
        <f>F93+H93+J93+L93+N93+P93</f>
        <v>0</v>
      </c>
      <c r="T93" s="202">
        <f>+D93+R93</f>
        <v>0</v>
      </c>
    </row>
    <row r="94" spans="1:10" ht="15" customHeight="1">
      <c r="A94" s="195"/>
      <c r="B94" s="30"/>
      <c r="C94" s="30"/>
      <c r="D94" s="55"/>
      <c r="F94" s="217"/>
      <c r="H94" s="220"/>
      <c r="J94" s="224"/>
    </row>
    <row r="95" spans="1:20" ht="15" customHeight="1" thickBot="1">
      <c r="A95" s="77" t="str">
        <f>+'C-3'!A101</f>
        <v>41.</v>
      </c>
      <c r="B95" s="105" t="str">
        <f>+'C-3'!B101</f>
        <v>Allocation of Employee Benefit Costs (E-1)</v>
      </c>
      <c r="D95" s="236">
        <f>+'C-3'!D101+'C-3'!E101</f>
        <v>0</v>
      </c>
      <c r="E95" s="491"/>
      <c r="F95" s="228"/>
      <c r="G95" s="491" t="s">
        <v>799</v>
      </c>
      <c r="H95" s="226"/>
      <c r="I95" s="491"/>
      <c r="J95" s="227"/>
      <c r="K95" s="491"/>
      <c r="L95" s="81"/>
      <c r="M95" s="491"/>
      <c r="N95" s="81"/>
      <c r="O95" s="491"/>
      <c r="P95" s="214">
        <f>'C-3'!F101</f>
        <v>0</v>
      </c>
      <c r="Q95" s="196" t="s">
        <v>137</v>
      </c>
      <c r="R95" s="197">
        <f>F95+H95+J95+L95+N95+P95</f>
        <v>0</v>
      </c>
      <c r="S95" s="83"/>
      <c r="T95" s="203">
        <f>+R95+D95</f>
        <v>0</v>
      </c>
    </row>
    <row r="96" spans="1:20" ht="15" customHeight="1" thickTop="1">
      <c r="A96" s="195"/>
      <c r="D96" s="31"/>
      <c r="F96" s="217"/>
      <c r="H96" s="220"/>
      <c r="J96" s="224"/>
      <c r="S96" s="83"/>
      <c r="T96" s="57"/>
    </row>
    <row r="97" spans="1:8" ht="15" customHeight="1">
      <c r="A97" s="195"/>
      <c r="D97" s="29"/>
      <c r="F97" s="55"/>
      <c r="H97" s="178"/>
    </row>
    <row r="98" spans="1:20" ht="15" customHeight="1" thickBot="1">
      <c r="A98" s="77" t="str">
        <f>+'C-3'!A104</f>
        <v>42.</v>
      </c>
      <c r="B98" s="108" t="str">
        <f>+'C-3'!B104</f>
        <v>TOTAL OTHER OPERATING EXPENSES</v>
      </c>
      <c r="D98" s="264">
        <f>SUM(D47:D96)</f>
        <v>0</v>
      </c>
      <c r="F98" s="264">
        <f>SUM(F47:F96)</f>
        <v>0</v>
      </c>
      <c r="H98" s="264">
        <f>SUM(H47:H96)</f>
        <v>0</v>
      </c>
      <c r="J98" s="264">
        <f>SUM(J47:J96)</f>
        <v>0</v>
      </c>
      <c r="L98" s="264">
        <f>SUM(L47:L96)</f>
        <v>0</v>
      </c>
      <c r="N98" s="264">
        <f>SUM(N47:N96)</f>
        <v>0</v>
      </c>
      <c r="P98" s="264">
        <f>SUM(P47:P96)</f>
        <v>0</v>
      </c>
      <c r="Q98" s="196" t="s">
        <v>139</v>
      </c>
      <c r="R98" s="207">
        <f>F98+H98+J98+L98+N98+P98</f>
        <v>0</v>
      </c>
      <c r="S98" s="83"/>
      <c r="T98" s="203">
        <f>+R98+D98</f>
        <v>0</v>
      </c>
    </row>
    <row r="99" spans="1:8" ht="15" customHeight="1" thickTop="1">
      <c r="A99" s="195"/>
      <c r="D99" s="38"/>
      <c r="F99" s="57"/>
      <c r="H99" s="179"/>
    </row>
    <row r="100" spans="1:8" ht="15" customHeight="1">
      <c r="A100" s="195"/>
      <c r="B100" s="108" t="str">
        <f>+'C-3'!B106</f>
        <v>OTHER HEALTH CARE OPERATING EXPENSE</v>
      </c>
      <c r="C100" s="65"/>
      <c r="D100" s="38"/>
      <c r="F100" s="57"/>
      <c r="H100" s="179"/>
    </row>
    <row r="101" spans="1:20" ht="15" customHeight="1">
      <c r="A101" s="77" t="str">
        <f>+'C-3'!A107</f>
        <v>43.</v>
      </c>
      <c r="B101" s="105" t="str">
        <f>+'C-3'!B107</f>
        <v>Nursing Supplies</v>
      </c>
      <c r="C101" s="82"/>
      <c r="D101" s="266">
        <f>+'C-3'!D107+'C-3'!E107</f>
        <v>0</v>
      </c>
      <c r="F101" s="52"/>
      <c r="H101" s="52"/>
      <c r="J101" s="52"/>
      <c r="L101" s="52"/>
      <c r="N101" s="52"/>
      <c r="P101" s="52"/>
      <c r="Q101" s="196" t="s">
        <v>141</v>
      </c>
      <c r="R101" s="197">
        <f>F101+H101+J101+L101+N101+P101</f>
        <v>0</v>
      </c>
      <c r="T101" s="202">
        <f>+D101+R101</f>
        <v>0</v>
      </c>
    </row>
    <row r="102" spans="1:17" ht="15" customHeight="1">
      <c r="A102" s="195"/>
      <c r="D102" s="53"/>
      <c r="F102" s="218"/>
      <c r="H102" s="219"/>
      <c r="Q102" s="196"/>
    </row>
    <row r="103" spans="1:20" ht="15" customHeight="1">
      <c r="A103" s="77" t="str">
        <f>+'C-3'!A109</f>
        <v>44.</v>
      </c>
      <c r="B103" s="105" t="str">
        <f>+'C-3'!B109</f>
        <v>Durable Medical Equipment</v>
      </c>
      <c r="D103" s="265">
        <f>+'C-3'!D109+'C-3'!E109</f>
        <v>0</v>
      </c>
      <c r="F103" s="326"/>
      <c r="H103" s="326"/>
      <c r="J103" s="326"/>
      <c r="L103" s="54"/>
      <c r="N103" s="54"/>
      <c r="P103" s="54"/>
      <c r="Q103" s="196" t="s">
        <v>143</v>
      </c>
      <c r="R103" s="197">
        <f>F103+H103+J103+L103+N103+P103</f>
        <v>0</v>
      </c>
      <c r="T103" s="202">
        <f>+D103+R103</f>
        <v>0</v>
      </c>
    </row>
    <row r="104" spans="1:17" ht="15" customHeight="1">
      <c r="A104" s="195"/>
      <c r="D104" s="53"/>
      <c r="F104" s="215"/>
      <c r="H104" s="216"/>
      <c r="Q104" s="196"/>
    </row>
    <row r="105" spans="1:20" ht="15" customHeight="1">
      <c r="A105" s="77" t="str">
        <f>+'C-3'!A111</f>
        <v>45.</v>
      </c>
      <c r="B105" s="105" t="str">
        <f>+'C-3'!B111</f>
        <v>Oxygen Expense</v>
      </c>
      <c r="D105" s="265">
        <f>+'C-3'!D111+'C-3'!E111</f>
        <v>0</v>
      </c>
      <c r="F105" s="326"/>
      <c r="H105" s="326"/>
      <c r="J105" s="326"/>
      <c r="L105" s="54"/>
      <c r="N105" s="54"/>
      <c r="P105" s="54"/>
      <c r="Q105" s="196" t="s">
        <v>145</v>
      </c>
      <c r="R105" s="197">
        <f>F105+H105+J105+L105+N105+P105</f>
        <v>0</v>
      </c>
      <c r="T105" s="202">
        <f>+D105+R105</f>
        <v>0</v>
      </c>
    </row>
    <row r="106" spans="1:17" ht="15" customHeight="1">
      <c r="A106" s="195"/>
      <c r="D106" s="53"/>
      <c r="F106" s="217"/>
      <c r="H106" s="220"/>
      <c r="Q106" s="196"/>
    </row>
    <row r="107" spans="1:20" ht="15" customHeight="1">
      <c r="A107" s="77" t="str">
        <f>+'C-3'!A113</f>
        <v>46.</v>
      </c>
      <c r="B107" s="105" t="str">
        <f>+'C-3'!B113</f>
        <v>Recreational Supplies</v>
      </c>
      <c r="D107" s="265">
        <f>+'C-3'!D113+'C-3'!E113</f>
        <v>0</v>
      </c>
      <c r="F107" s="326"/>
      <c r="H107" s="326"/>
      <c r="J107" s="326"/>
      <c r="L107" s="54"/>
      <c r="N107" s="54"/>
      <c r="P107" s="54"/>
      <c r="Q107" s="196" t="s">
        <v>146</v>
      </c>
      <c r="R107" s="197">
        <f>F107+H107+J107+L107+N107+P107</f>
        <v>0</v>
      </c>
      <c r="T107" s="202">
        <f>+D107+R107</f>
        <v>0</v>
      </c>
    </row>
    <row r="108" spans="1:17" ht="15" customHeight="1">
      <c r="A108" s="195"/>
      <c r="D108" s="53"/>
      <c r="F108" s="215"/>
      <c r="H108" s="216"/>
      <c r="Q108" s="196"/>
    </row>
    <row r="109" spans="1:20" ht="15" customHeight="1">
      <c r="A109" s="77" t="str">
        <f>+'C-3'!A115</f>
        <v>47.</v>
      </c>
      <c r="B109" s="105" t="str">
        <f>+'C-3'!B115</f>
        <v>Utilization Review Fees</v>
      </c>
      <c r="D109" s="265">
        <f>+'C-3'!D115+'C-3'!E115</f>
        <v>0</v>
      </c>
      <c r="F109" s="326"/>
      <c r="H109" s="326"/>
      <c r="J109" s="326"/>
      <c r="L109" s="54"/>
      <c r="N109" s="54"/>
      <c r="P109" s="54"/>
      <c r="Q109" s="196" t="s">
        <v>147</v>
      </c>
      <c r="R109" s="197">
        <f>F109+H109+J109+L109+N109+P109</f>
        <v>0</v>
      </c>
      <c r="T109" s="202">
        <f>+D109+R109</f>
        <v>0</v>
      </c>
    </row>
    <row r="110" spans="1:17" ht="15" customHeight="1">
      <c r="A110" s="195"/>
      <c r="D110" s="53"/>
      <c r="F110" s="215"/>
      <c r="H110" s="216"/>
      <c r="Q110" s="196"/>
    </row>
    <row r="111" spans="1:20" ht="15" customHeight="1">
      <c r="A111" s="77" t="str">
        <f>+'C-3'!A117</f>
        <v>48.</v>
      </c>
      <c r="B111" s="105" t="str">
        <f>+'C-3'!B117</f>
        <v>Medical Director</v>
      </c>
      <c r="D111" s="265">
        <f>+'C-3'!D117+'C-3'!E117</f>
        <v>0</v>
      </c>
      <c r="F111" s="326"/>
      <c r="H111" s="326"/>
      <c r="J111" s="326"/>
      <c r="L111" s="54"/>
      <c r="N111" s="54"/>
      <c r="P111" s="54"/>
      <c r="Q111" s="196" t="s">
        <v>149</v>
      </c>
      <c r="R111" s="197">
        <f>F111+H111+J111+L111+N111+P111</f>
        <v>0</v>
      </c>
      <c r="T111" s="202">
        <f>+D111+R111</f>
        <v>0</v>
      </c>
    </row>
    <row r="112" spans="1:17" ht="15" customHeight="1">
      <c r="A112" s="195"/>
      <c r="D112" s="53"/>
      <c r="F112" s="215"/>
      <c r="H112" s="216"/>
      <c r="Q112" s="196"/>
    </row>
    <row r="113" spans="1:20" ht="15" customHeight="1">
      <c r="A113" s="77" t="str">
        <f>+'C-3'!A119</f>
        <v>49.</v>
      </c>
      <c r="B113" s="105" t="str">
        <f>+'C-3'!B119</f>
        <v>Pharmaceutical Consultant</v>
      </c>
      <c r="D113" s="265">
        <f>+'C-3'!D119+'C-3'!E119</f>
        <v>0</v>
      </c>
      <c r="F113" s="326"/>
      <c r="H113" s="326"/>
      <c r="J113" s="326"/>
      <c r="L113" s="54"/>
      <c r="N113" s="54"/>
      <c r="P113" s="54"/>
      <c r="Q113" s="196" t="s">
        <v>152</v>
      </c>
      <c r="R113" s="197">
        <f>F113+H113+J113+L113+N113+P113</f>
        <v>0</v>
      </c>
      <c r="T113" s="202">
        <f>+D113+R113</f>
        <v>0</v>
      </c>
    </row>
    <row r="114" spans="1:17" ht="15" customHeight="1">
      <c r="A114" s="195"/>
      <c r="D114" s="53"/>
      <c r="F114" s="215"/>
      <c r="H114" s="216"/>
      <c r="Q114" s="196"/>
    </row>
    <row r="115" spans="1:20" ht="15" customHeight="1">
      <c r="A115" s="77" t="str">
        <f>+'C-3'!A121</f>
        <v>50.</v>
      </c>
      <c r="B115" s="105" t="str">
        <f>+'C-3'!B121</f>
        <v>Social Service/Activities Consultant</v>
      </c>
      <c r="D115" s="265">
        <f>+'C-3'!D121+'C-3'!E121</f>
        <v>0</v>
      </c>
      <c r="F115" s="326"/>
      <c r="H115" s="326"/>
      <c r="J115" s="326"/>
      <c r="L115" s="54"/>
      <c r="N115" s="54"/>
      <c r="P115" s="54"/>
      <c r="Q115" s="196" t="s">
        <v>154</v>
      </c>
      <c r="R115" s="197">
        <f>F115+H115+J115+L115+N115+P115</f>
        <v>0</v>
      </c>
      <c r="T115" s="202">
        <f>+D115+R115</f>
        <v>0</v>
      </c>
    </row>
    <row r="116" spans="1:17" ht="15" customHeight="1">
      <c r="A116" s="195"/>
      <c r="D116" s="53"/>
      <c r="F116" s="215"/>
      <c r="H116" s="216"/>
      <c r="Q116" s="196"/>
    </row>
    <row r="117" spans="1:20" ht="15" customHeight="1">
      <c r="A117" s="77" t="str">
        <f>+'C-3'!A123</f>
        <v>51.</v>
      </c>
      <c r="B117" s="105" t="str">
        <f>+'C-3'!B123</f>
        <v>Nurses Aide Training Cost</v>
      </c>
      <c r="D117" s="265">
        <f>+'C-3'!D123+'C-3'!E123</f>
        <v>0</v>
      </c>
      <c r="F117" s="326"/>
      <c r="H117" s="326"/>
      <c r="J117" s="326"/>
      <c r="L117" s="54"/>
      <c r="N117" s="54"/>
      <c r="P117" s="54"/>
      <c r="Q117" s="196" t="s">
        <v>155</v>
      </c>
      <c r="R117" s="197">
        <f>F117+H117+J117+L117+N117+P117</f>
        <v>0</v>
      </c>
      <c r="T117" s="202">
        <f>+D117+R117</f>
        <v>0</v>
      </c>
    </row>
    <row r="118" spans="1:17" ht="15" customHeight="1">
      <c r="A118" s="195"/>
      <c r="D118" s="53"/>
      <c r="F118" s="215"/>
      <c r="H118" s="216"/>
      <c r="Q118" s="196"/>
    </row>
    <row r="119" spans="1:20" ht="15" customHeight="1">
      <c r="A119" s="77" t="str">
        <f>+'C-3'!A125</f>
        <v>52.</v>
      </c>
      <c r="B119" s="105" t="str">
        <f>+'C-3'!B125</f>
        <v>Patient Transportation</v>
      </c>
      <c r="D119" s="265">
        <f>+'C-3'!D125+'C-3'!E125</f>
        <v>0</v>
      </c>
      <c r="F119" s="326"/>
      <c r="H119" s="326"/>
      <c r="J119" s="326"/>
      <c r="L119" s="54"/>
      <c r="N119" s="54"/>
      <c r="P119" s="54"/>
      <c r="Q119" s="196" t="s">
        <v>156</v>
      </c>
      <c r="R119" s="197">
        <f>F119+H119+J119+L119+N119+P119</f>
        <v>0</v>
      </c>
      <c r="T119" s="202">
        <f>+D119+R119</f>
        <v>0</v>
      </c>
    </row>
    <row r="120" spans="1:17" ht="15" customHeight="1">
      <c r="A120" s="195"/>
      <c r="D120" s="53"/>
      <c r="F120" s="215"/>
      <c r="H120" s="216"/>
      <c r="Q120" s="196"/>
    </row>
    <row r="121" spans="1:20" ht="15" customHeight="1">
      <c r="A121" s="77" t="str">
        <f>+'C-3'!A127</f>
        <v>53.</v>
      </c>
      <c r="B121" s="105" t="str">
        <f>+'C-3'!B127</f>
        <v>Other (Identify)</v>
      </c>
      <c r="C121" s="82"/>
      <c r="D121" s="265">
        <f>+'C-3'!D127+'C-3'!E127</f>
        <v>0</v>
      </c>
      <c r="F121" s="326"/>
      <c r="H121" s="326"/>
      <c r="J121" s="326"/>
      <c r="L121" s="54"/>
      <c r="N121" s="54"/>
      <c r="P121" s="54"/>
      <c r="Q121" s="196" t="s">
        <v>157</v>
      </c>
      <c r="R121" s="197">
        <f>F121+H121+J121+L121+N121+P121</f>
        <v>0</v>
      </c>
      <c r="T121" s="202">
        <f>+D121+R121</f>
        <v>0</v>
      </c>
    </row>
    <row r="122" spans="1:17" ht="15" customHeight="1">
      <c r="A122" s="195"/>
      <c r="D122" s="53"/>
      <c r="F122" s="215"/>
      <c r="H122" s="216"/>
      <c r="Q122" s="196"/>
    </row>
    <row r="123" spans="1:20" ht="15" customHeight="1">
      <c r="A123" s="77" t="str">
        <f>+'C-3'!A129</f>
        <v>54.</v>
      </c>
      <c r="B123" s="212">
        <f>+'C-3'!B129</f>
        <v>0</v>
      </c>
      <c r="C123" s="82"/>
      <c r="D123" s="265">
        <f>+'C-3'!D129+'C-3'!E129</f>
        <v>0</v>
      </c>
      <c r="F123" s="326"/>
      <c r="H123" s="326"/>
      <c r="J123" s="326"/>
      <c r="L123" s="54"/>
      <c r="N123" s="54"/>
      <c r="P123" s="54"/>
      <c r="Q123" s="196" t="s">
        <v>159</v>
      </c>
      <c r="R123" s="197">
        <f>F123+H123+J123+L123+N123+P123</f>
        <v>0</v>
      </c>
      <c r="T123" s="202">
        <f>+D123+R123</f>
        <v>0</v>
      </c>
    </row>
    <row r="124" spans="1:8" ht="15" customHeight="1">
      <c r="A124" s="195"/>
      <c r="B124" s="30"/>
      <c r="C124" s="30"/>
      <c r="D124" s="31"/>
      <c r="F124" s="55"/>
      <c r="H124" s="178"/>
    </row>
    <row r="125" spans="1:8" ht="15" customHeight="1">
      <c r="A125" s="195"/>
      <c r="D125" s="38"/>
      <c r="F125" s="57"/>
      <c r="H125" s="179"/>
    </row>
    <row r="126" spans="1:20" ht="15" customHeight="1" thickBot="1">
      <c r="A126" s="77" t="str">
        <f>+'C-3'!A140</f>
        <v>55.</v>
      </c>
      <c r="B126" s="108" t="str">
        <f>+'C-3'!B140</f>
        <v>TOTAL OTHER  HEALTH CARE EXPENSES</v>
      </c>
      <c r="D126" s="264">
        <f>SUM(D101:D124)</f>
        <v>0</v>
      </c>
      <c r="F126" s="264">
        <f>SUM(F101:F124)</f>
        <v>0</v>
      </c>
      <c r="H126" s="264">
        <f>SUM(H101:H124)</f>
        <v>0</v>
      </c>
      <c r="J126" s="264">
        <f>SUM(J101:J124)</f>
        <v>0</v>
      </c>
      <c r="L126" s="264">
        <f>SUM(L101:L124)</f>
        <v>0</v>
      </c>
      <c r="N126" s="264">
        <f>SUM(N101:N124)</f>
        <v>0</v>
      </c>
      <c r="P126" s="264">
        <f>SUM(P101:P124)</f>
        <v>0</v>
      </c>
      <c r="Q126" s="196" t="s">
        <v>161</v>
      </c>
      <c r="R126" s="207">
        <f>F126+H126+J126+L126+N126+P126</f>
        <v>0</v>
      </c>
      <c r="T126" s="204">
        <f>+D126+R126</f>
        <v>0</v>
      </c>
    </row>
    <row r="127" spans="1:8" ht="15" customHeight="1" thickTop="1">
      <c r="A127" s="195"/>
      <c r="D127" s="38"/>
      <c r="F127" s="57"/>
      <c r="H127" s="179"/>
    </row>
    <row r="128" spans="1:8" ht="15" customHeight="1">
      <c r="A128" s="77" t="str">
        <f>+'C-3'!A142</f>
        <v>56.</v>
      </c>
      <c r="B128" s="105" t="str">
        <f>+'C-3'!B142</f>
        <v>Allocation of Operating Costs to Other</v>
      </c>
      <c r="C128" s="64"/>
      <c r="D128" s="57"/>
      <c r="F128" s="57"/>
      <c r="H128" s="179"/>
    </row>
    <row r="129" spans="1:20" ht="15" customHeight="1" thickBot="1">
      <c r="A129" s="77"/>
      <c r="B129" s="105" t="str">
        <f>+'C-3'!B143</f>
        <v>     Cost Centers (Worksheet E-2)</v>
      </c>
      <c r="D129" s="237">
        <f>+'C-3'!D143+'C-3'!E143</f>
        <v>0</v>
      </c>
      <c r="E129" s="491"/>
      <c r="F129" s="228"/>
      <c r="G129" s="491" t="s">
        <v>799</v>
      </c>
      <c r="H129" s="226"/>
      <c r="I129" s="491"/>
      <c r="J129" s="227"/>
      <c r="K129" s="491"/>
      <c r="L129" s="81"/>
      <c r="M129" s="491"/>
      <c r="N129" s="81"/>
      <c r="O129" s="491"/>
      <c r="P129" s="214">
        <f>'C-3'!F143</f>
        <v>0</v>
      </c>
      <c r="Q129" s="196">
        <v>56</v>
      </c>
      <c r="R129" s="197">
        <f>F129+H129+J129+L129+N129+P129</f>
        <v>0</v>
      </c>
      <c r="S129" s="83"/>
      <c r="T129" s="203">
        <f>+R129+D129</f>
        <v>0</v>
      </c>
    </row>
    <row r="130" spans="1:8" ht="15" customHeight="1" thickTop="1">
      <c r="A130" s="195"/>
      <c r="D130" s="38"/>
      <c r="F130" s="57"/>
      <c r="H130" s="179"/>
    </row>
    <row r="131" spans="1:4" ht="15" customHeight="1">
      <c r="A131" s="195"/>
      <c r="D131" s="38"/>
    </row>
    <row r="132" spans="1:20" ht="15" customHeight="1" thickBot="1">
      <c r="A132" s="195" t="s">
        <v>212</v>
      </c>
      <c r="B132" s="108" t="str">
        <f>+'C-3'!B146</f>
        <v>TOTAL OPERATING COSTS</v>
      </c>
      <c r="C132" s="65"/>
      <c r="D132" s="264">
        <f>+D43+D98+D126+D129</f>
        <v>0</v>
      </c>
      <c r="F132" s="264">
        <f>+F43+F98+F126</f>
        <v>0</v>
      </c>
      <c r="H132" s="264">
        <f>+H43+H98+H126</f>
        <v>0</v>
      </c>
      <c r="J132" s="264">
        <f>+J43+J98+J126</f>
        <v>0</v>
      </c>
      <c r="L132" s="264">
        <f>+L43+L98+L126</f>
        <v>0</v>
      </c>
      <c r="N132" s="264">
        <f>+N43+N98+N126</f>
        <v>0</v>
      </c>
      <c r="P132" s="264">
        <f>+P43+P98+P126</f>
        <v>0</v>
      </c>
      <c r="Q132" s="196" t="s">
        <v>212</v>
      </c>
      <c r="R132" s="198">
        <f>+R43+R98+R126+P129</f>
        <v>0</v>
      </c>
      <c r="S132" s="83"/>
      <c r="T132" s="203">
        <f>+R132+D132</f>
        <v>0</v>
      </c>
    </row>
    <row r="133" spans="4:8" ht="15" customHeight="1" thickTop="1">
      <c r="D133" s="29"/>
      <c r="F133" s="83"/>
      <c r="H133" s="177"/>
    </row>
    <row r="134" spans="4:8" ht="15" customHeight="1">
      <c r="D134" s="29"/>
      <c r="F134" s="83"/>
      <c r="H134" s="177"/>
    </row>
    <row r="135" spans="1:8" ht="15" customHeight="1">
      <c r="A135" s="108" t="str">
        <f>+'C-3'!A149</f>
        <v>EMPLOYEE BENEFIT COST CENTER:</v>
      </c>
      <c r="D135" s="29"/>
      <c r="F135" s="83"/>
      <c r="H135" s="177"/>
    </row>
    <row r="136" spans="4:8" ht="15" customHeight="1">
      <c r="D136" s="29"/>
      <c r="F136" s="83"/>
      <c r="H136" s="177"/>
    </row>
    <row r="137" spans="1:20" ht="15" customHeight="1">
      <c r="A137" s="77" t="str">
        <f>+'C-3'!A151</f>
        <v>58.</v>
      </c>
      <c r="B137" s="105" t="str">
        <f>+'C-3'!B151</f>
        <v>Payroll Taxes</v>
      </c>
      <c r="C137" s="82"/>
      <c r="D137" s="266">
        <f>+'C-3'!D151+'C-3'!E151</f>
        <v>0</v>
      </c>
      <c r="F137" s="52"/>
      <c r="H137" s="52"/>
      <c r="J137" s="52"/>
      <c r="L137" s="52"/>
      <c r="N137" s="52"/>
      <c r="P137" s="52"/>
      <c r="Q137" s="196" t="s">
        <v>215</v>
      </c>
      <c r="R137" s="197">
        <f>F137+H137+J137+L137+N137+P137</f>
        <v>0</v>
      </c>
      <c r="T137" s="202">
        <f>+D137+R137</f>
        <v>0</v>
      </c>
    </row>
    <row r="138" spans="1:17" ht="15" customHeight="1">
      <c r="A138" s="195"/>
      <c r="D138" s="53"/>
      <c r="F138" s="83"/>
      <c r="H138" s="177"/>
      <c r="Q138" s="196"/>
    </row>
    <row r="139" spans="1:20" ht="15" customHeight="1">
      <c r="A139" s="77" t="str">
        <f>+'C-3'!A153</f>
        <v>59.</v>
      </c>
      <c r="B139" s="105" t="str">
        <f>+'C-3'!B153</f>
        <v>Worker's Compensation</v>
      </c>
      <c r="D139" s="265">
        <f>+'C-3'!D153+'C-3'!E153</f>
        <v>0</v>
      </c>
      <c r="F139" s="54"/>
      <c r="H139" s="54"/>
      <c r="J139" s="54"/>
      <c r="L139" s="54"/>
      <c r="N139" s="54"/>
      <c r="P139" s="54"/>
      <c r="Q139" s="196" t="s">
        <v>422</v>
      </c>
      <c r="R139" s="197">
        <f>F139+H139+J139+L139+N139+P139</f>
        <v>0</v>
      </c>
      <c r="T139" s="202">
        <f>+D139+R139</f>
        <v>0</v>
      </c>
    </row>
    <row r="140" spans="1:17" ht="15" customHeight="1">
      <c r="A140" s="195"/>
      <c r="D140" s="53"/>
      <c r="F140" s="222"/>
      <c r="H140" s="222"/>
      <c r="J140" s="213"/>
      <c r="L140" s="213"/>
      <c r="N140" s="213"/>
      <c r="P140" s="213"/>
      <c r="Q140" s="196"/>
    </row>
    <row r="141" spans="1:20" ht="15" customHeight="1">
      <c r="A141" s="77" t="str">
        <f>+'C-3'!A155</f>
        <v>60.</v>
      </c>
      <c r="B141" s="105" t="str">
        <f>+'C-3'!B155</f>
        <v>Vacation, Holiday  &amp; Sick Pay</v>
      </c>
      <c r="D141" s="265">
        <f>+'C-3'!D155+'C-3'!E155</f>
        <v>0</v>
      </c>
      <c r="F141" s="54"/>
      <c r="H141" s="54"/>
      <c r="J141" s="54"/>
      <c r="L141" s="54"/>
      <c r="N141" s="54"/>
      <c r="P141" s="54"/>
      <c r="Q141" s="196" t="s">
        <v>424</v>
      </c>
      <c r="R141" s="197">
        <f>F141+H141+J141+L141+N141+P141</f>
        <v>0</v>
      </c>
      <c r="T141" s="202">
        <f>+D141+R141</f>
        <v>0</v>
      </c>
    </row>
    <row r="142" spans="1:17" ht="15" customHeight="1">
      <c r="A142" s="195"/>
      <c r="D142" s="53"/>
      <c r="F142" s="222"/>
      <c r="H142" s="222"/>
      <c r="J142" s="213"/>
      <c r="L142" s="213"/>
      <c r="N142" s="213"/>
      <c r="P142" s="213"/>
      <c r="Q142" s="196"/>
    </row>
    <row r="143" spans="1:20" ht="15" customHeight="1">
      <c r="A143" s="77" t="str">
        <f>+'C-3'!A157</f>
        <v>61.</v>
      </c>
      <c r="B143" s="105" t="str">
        <f>+'C-3'!B157</f>
        <v>Group Insurance</v>
      </c>
      <c r="D143" s="265">
        <f>+'C-3'!D157+'C-3'!E157</f>
        <v>0</v>
      </c>
      <c r="F143" s="54"/>
      <c r="H143" s="54"/>
      <c r="J143" s="54"/>
      <c r="L143" s="54"/>
      <c r="N143" s="54"/>
      <c r="P143" s="54"/>
      <c r="Q143" s="196" t="s">
        <v>426</v>
      </c>
      <c r="R143" s="197">
        <f>F143+H143+J143+L143+N143+P143</f>
        <v>0</v>
      </c>
      <c r="T143" s="202">
        <f>+D143+R143</f>
        <v>0</v>
      </c>
    </row>
    <row r="144" spans="1:17" ht="15" customHeight="1">
      <c r="A144" s="195"/>
      <c r="D144" s="53"/>
      <c r="F144" s="222"/>
      <c r="H144" s="222"/>
      <c r="J144" s="213"/>
      <c r="L144" s="213"/>
      <c r="N144" s="213"/>
      <c r="P144" s="213"/>
      <c r="Q144" s="196"/>
    </row>
    <row r="145" spans="1:20" ht="15" customHeight="1">
      <c r="A145" s="77" t="str">
        <f>+'C-3'!A159</f>
        <v>62.</v>
      </c>
      <c r="B145" s="105" t="str">
        <f>+'C-3'!B159</f>
        <v>Other (Identify)</v>
      </c>
      <c r="C145" s="82"/>
      <c r="D145" s="265">
        <f>+'C-3'!D159+'C-3'!E159</f>
        <v>0</v>
      </c>
      <c r="F145" s="54"/>
      <c r="H145" s="54"/>
      <c r="J145" s="54"/>
      <c r="L145" s="54"/>
      <c r="N145" s="54"/>
      <c r="P145" s="54"/>
      <c r="Q145" s="196" t="s">
        <v>428</v>
      </c>
      <c r="R145" s="197">
        <f>F145+H145+J145+L145+N145+P145</f>
        <v>0</v>
      </c>
      <c r="T145" s="202">
        <f>+D145+R145</f>
        <v>0</v>
      </c>
    </row>
    <row r="146" spans="1:17" ht="15" customHeight="1">
      <c r="A146" s="195"/>
      <c r="B146" s="30"/>
      <c r="C146" s="30"/>
      <c r="D146" s="53"/>
      <c r="F146" s="222"/>
      <c r="H146" s="222"/>
      <c r="J146" s="213"/>
      <c r="L146" s="213"/>
      <c r="N146" s="213"/>
      <c r="P146" s="213"/>
      <c r="Q146" s="196"/>
    </row>
    <row r="147" spans="1:20" ht="15" customHeight="1">
      <c r="A147" s="77" t="str">
        <f>+'C-3'!A161</f>
        <v>63.</v>
      </c>
      <c r="B147" s="105">
        <f>+'C-3'!B161</f>
        <v>0</v>
      </c>
      <c r="C147" s="82"/>
      <c r="D147" s="265">
        <f>+'C-3'!D161+'C-3'!E161</f>
        <v>0</v>
      </c>
      <c r="F147" s="54"/>
      <c r="H147" s="54"/>
      <c r="J147" s="54"/>
      <c r="L147" s="54"/>
      <c r="N147" s="54"/>
      <c r="P147" s="54"/>
      <c r="Q147" s="196" t="s">
        <v>429</v>
      </c>
      <c r="R147" s="197">
        <f>F147+H147+J147+L147+N147+P147</f>
        <v>0</v>
      </c>
      <c r="T147" s="202">
        <f>+D147+R147</f>
        <v>0</v>
      </c>
    </row>
    <row r="148" spans="1:8" ht="15" customHeight="1">
      <c r="A148" s="195"/>
      <c r="B148" s="30"/>
      <c r="C148" s="30"/>
      <c r="D148" s="53"/>
      <c r="F148" s="83"/>
      <c r="H148" s="177"/>
    </row>
    <row r="149" spans="1:20" ht="15" customHeight="1" thickBot="1">
      <c r="A149" s="77" t="str">
        <f>+'C-3'!A163</f>
        <v>64.</v>
      </c>
      <c r="B149" s="105" t="str">
        <f>+'C-3'!B163</f>
        <v>Allocation to Other Cost Centers (Worksheet E-1)</v>
      </c>
      <c r="C149" s="64"/>
      <c r="D149" s="237">
        <f>+'C-3'!D163+'C-3'!E163</f>
        <v>0</v>
      </c>
      <c r="E149" s="491"/>
      <c r="F149" s="228"/>
      <c r="G149" s="491" t="s">
        <v>799</v>
      </c>
      <c r="H149" s="226"/>
      <c r="I149" s="491"/>
      <c r="J149" s="227"/>
      <c r="K149" s="491"/>
      <c r="L149" s="81"/>
      <c r="M149" s="491"/>
      <c r="N149" s="81"/>
      <c r="O149" s="491"/>
      <c r="P149" s="214">
        <f>'C-3'!F163</f>
        <v>0</v>
      </c>
      <c r="Q149" s="196" t="s">
        <v>430</v>
      </c>
      <c r="R149" s="197">
        <f>F149+H149+J149+L149+N149+P149</f>
        <v>0</v>
      </c>
      <c r="S149" s="83"/>
      <c r="T149" s="203">
        <f>+R149+D149</f>
        <v>0</v>
      </c>
    </row>
    <row r="150" spans="1:15" ht="15" customHeight="1" thickTop="1">
      <c r="A150" s="195"/>
      <c r="D150" s="29"/>
      <c r="E150" s="489"/>
      <c r="F150" s="83"/>
      <c r="G150" s="489"/>
      <c r="H150" s="177"/>
      <c r="I150" s="489"/>
      <c r="K150" s="489"/>
      <c r="M150" s="489"/>
      <c r="O150" s="489"/>
    </row>
    <row r="151" spans="1:8" ht="15" customHeight="1">
      <c r="A151" s="195"/>
      <c r="D151" s="29"/>
      <c r="F151" s="83"/>
      <c r="H151" s="177"/>
    </row>
    <row r="152" spans="1:20" ht="15" customHeight="1" thickBot="1">
      <c r="A152" s="77" t="str">
        <f>+'C-3'!A166</f>
        <v>65.</v>
      </c>
      <c r="B152" s="108" t="str">
        <f>+'C-3'!B166</f>
        <v>TOTAL EMPLOYEE BENEFIT COSTS</v>
      </c>
      <c r="C152" s="65"/>
      <c r="D152" s="264">
        <f>SUM(D137:D150)</f>
        <v>0</v>
      </c>
      <c r="F152" s="264">
        <f>SUM(F137:F150)</f>
        <v>0</v>
      </c>
      <c r="H152" s="264">
        <f>SUM(H137:H150)</f>
        <v>0</v>
      </c>
      <c r="J152" s="264">
        <f>SUM(J137:J150)</f>
        <v>0</v>
      </c>
      <c r="L152" s="264">
        <f>SUM(L137:L150)</f>
        <v>0</v>
      </c>
      <c r="N152" s="264">
        <f>SUM(N137:N150)</f>
        <v>0</v>
      </c>
      <c r="P152" s="264">
        <f>SUM(P137:P150)</f>
        <v>0</v>
      </c>
      <c r="Q152" s="196" t="s">
        <v>432</v>
      </c>
      <c r="R152" s="207">
        <f>F152+H152+J152+L152+N152+P152</f>
        <v>0</v>
      </c>
      <c r="S152" s="83"/>
      <c r="T152" s="203">
        <f>+D152+R152</f>
        <v>0</v>
      </c>
    </row>
    <row r="153" spans="4:15" ht="15" customHeight="1" thickTop="1">
      <c r="D153" s="29"/>
      <c r="E153" s="489"/>
      <c r="F153" s="83"/>
      <c r="G153" s="489"/>
      <c r="H153" s="177"/>
      <c r="I153" s="489"/>
      <c r="K153" s="489"/>
      <c r="M153" s="489"/>
      <c r="O153" s="489"/>
    </row>
    <row r="154" spans="4:15" ht="15" customHeight="1">
      <c r="D154" s="29"/>
      <c r="E154" s="489"/>
      <c r="G154" s="489"/>
      <c r="I154" s="489"/>
      <c r="K154" s="489"/>
      <c r="M154" s="489"/>
      <c r="O154" s="489"/>
    </row>
    <row r="155" spans="1:8" ht="15" customHeight="1">
      <c r="A155" s="108" t="str">
        <f>+'C-3'!A169</f>
        <v>DIRECT HEALTH CARE COST CENTER:</v>
      </c>
      <c r="D155" s="29"/>
      <c r="F155" s="83"/>
      <c r="H155" s="177"/>
    </row>
    <row r="156" spans="4:8" ht="15" customHeight="1">
      <c r="D156" s="29"/>
      <c r="F156" s="83"/>
      <c r="H156" s="177"/>
    </row>
    <row r="157" spans="2:8" ht="15" customHeight="1">
      <c r="B157" s="108" t="str">
        <f>+'C-3'!B171</f>
        <v>DIRECT CARE NURSING SALARIES AND WAGES</v>
      </c>
      <c r="D157" s="29"/>
      <c r="F157" s="83"/>
      <c r="H157" s="177"/>
    </row>
    <row r="158" spans="1:20" ht="15" customHeight="1">
      <c r="A158" s="77" t="str">
        <f>+'C-3'!A172</f>
        <v>66.</v>
      </c>
      <c r="B158" s="105" t="str">
        <f>+'C-3'!B172</f>
        <v>Nursing Salaries - RN</v>
      </c>
      <c r="C158" s="82"/>
      <c r="D158" s="266">
        <f>+'C-3'!D172+'C-3'!E172</f>
        <v>0</v>
      </c>
      <c r="F158" s="52"/>
      <c r="H158" s="52"/>
      <c r="J158" s="52"/>
      <c r="L158" s="52"/>
      <c r="N158" s="52"/>
      <c r="P158" s="52"/>
      <c r="Q158" s="196" t="s">
        <v>436</v>
      </c>
      <c r="R158" s="197">
        <f>F158+H158+J158+L158+N158+P158</f>
        <v>0</v>
      </c>
      <c r="T158" s="202">
        <f>+D158+R158</f>
        <v>0</v>
      </c>
    </row>
    <row r="159" spans="1:20" s="82" customFormat="1" ht="15" customHeight="1">
      <c r="A159" s="211"/>
      <c r="D159" s="53"/>
      <c r="E159" s="487"/>
      <c r="F159" s="83"/>
      <c r="G159" s="487"/>
      <c r="H159" s="177"/>
      <c r="I159" s="487"/>
      <c r="J159" s="28"/>
      <c r="K159" s="487"/>
      <c r="L159" s="28"/>
      <c r="M159" s="487"/>
      <c r="N159" s="28"/>
      <c r="O159" s="487"/>
      <c r="P159" s="28"/>
      <c r="Q159" s="196"/>
      <c r="R159" s="28"/>
      <c r="S159" s="28"/>
      <c r="T159" s="28"/>
    </row>
    <row r="160" spans="1:20" ht="15" customHeight="1">
      <c r="A160" s="77" t="str">
        <f>+'C-3'!A174</f>
        <v>67.</v>
      </c>
      <c r="B160" s="105" t="str">
        <f>+'C-3'!B174</f>
        <v>Nursing Salaries - LPN</v>
      </c>
      <c r="D160" s="265">
        <f>+'C-3'!D174+'C-3'!E174</f>
        <v>0</v>
      </c>
      <c r="F160" s="54"/>
      <c r="H160" s="54"/>
      <c r="J160" s="54"/>
      <c r="L160" s="54"/>
      <c r="N160" s="54"/>
      <c r="P160" s="54"/>
      <c r="Q160" s="196" t="s">
        <v>438</v>
      </c>
      <c r="R160" s="197">
        <f>F160+H160+J160+L160+N160+P160</f>
        <v>0</v>
      </c>
      <c r="T160" s="202">
        <f>+D160+R160</f>
        <v>0</v>
      </c>
    </row>
    <row r="161" spans="1:17" ht="15" customHeight="1">
      <c r="A161" s="77"/>
      <c r="B161" s="105"/>
      <c r="D161" s="53"/>
      <c r="F161" s="222"/>
      <c r="H161" s="222"/>
      <c r="J161" s="222"/>
      <c r="L161" s="222"/>
      <c r="N161" s="222"/>
      <c r="P161" s="222"/>
      <c r="Q161" s="196"/>
    </row>
    <row r="162" spans="1:20" ht="15" customHeight="1">
      <c r="A162" s="77" t="str">
        <f>+'C-3'!A176</f>
        <v>68.</v>
      </c>
      <c r="B162" s="105" t="str">
        <f>+'C-3'!B176</f>
        <v>Nursing Salaries - Nursing Aide</v>
      </c>
      <c r="D162" s="265">
        <f>+'C-3'!D176+'C-3'!E176</f>
        <v>0</v>
      </c>
      <c r="F162" s="54"/>
      <c r="H162" s="54"/>
      <c r="J162" s="54"/>
      <c r="L162" s="54"/>
      <c r="N162" s="54"/>
      <c r="P162" s="54"/>
      <c r="Q162" s="196" t="s">
        <v>440</v>
      </c>
      <c r="R162" s="197">
        <f>F162+H162+J162+L162+N162+P162</f>
        <v>0</v>
      </c>
      <c r="T162" s="202">
        <f>+D162+R162</f>
        <v>0</v>
      </c>
    </row>
    <row r="163" spans="1:17" ht="15" customHeight="1">
      <c r="A163" s="195"/>
      <c r="D163" s="53"/>
      <c r="F163" s="222"/>
      <c r="H163" s="222"/>
      <c r="J163" s="222"/>
      <c r="L163" s="222"/>
      <c r="N163" s="222"/>
      <c r="P163" s="222"/>
      <c r="Q163" s="196"/>
    </row>
    <row r="164" spans="1:20" ht="15" customHeight="1">
      <c r="A164" s="77" t="str">
        <f>+'C-3'!A178</f>
        <v>69.</v>
      </c>
      <c r="B164" s="105" t="str">
        <f>+'C-3'!B178</f>
        <v>Other (Identify)</v>
      </c>
      <c r="C164" s="82"/>
      <c r="D164" s="265">
        <f>+'C-3'!D178+'C-3'!E178</f>
        <v>0</v>
      </c>
      <c r="F164" s="54"/>
      <c r="H164" s="54"/>
      <c r="J164" s="54"/>
      <c r="L164" s="54"/>
      <c r="N164" s="54"/>
      <c r="P164" s="54"/>
      <c r="Q164" s="196" t="s">
        <v>442</v>
      </c>
      <c r="R164" s="197">
        <f>F164+H164+J164+L164+N164+P164</f>
        <v>0</v>
      </c>
      <c r="T164" s="202">
        <f>+D164+R164</f>
        <v>0</v>
      </c>
    </row>
    <row r="165" spans="1:17" ht="15" customHeight="1">
      <c r="A165" s="195"/>
      <c r="D165" s="53"/>
      <c r="F165" s="222"/>
      <c r="H165" s="222"/>
      <c r="J165" s="222"/>
      <c r="L165" s="222"/>
      <c r="N165" s="222"/>
      <c r="P165" s="222"/>
      <c r="Q165" s="196"/>
    </row>
    <row r="166" spans="1:20" ht="15" customHeight="1">
      <c r="A166" s="77" t="str">
        <f>+'C-3'!A180</f>
        <v>70.</v>
      </c>
      <c r="B166" s="105">
        <f>+'C-3'!B180</f>
        <v>0</v>
      </c>
      <c r="C166" s="82"/>
      <c r="D166" s="265">
        <f>+'C-3'!D180+'C-3'!E180</f>
        <v>0</v>
      </c>
      <c r="F166" s="54"/>
      <c r="H166" s="54"/>
      <c r="J166" s="54"/>
      <c r="L166" s="54"/>
      <c r="N166" s="54"/>
      <c r="P166" s="54"/>
      <c r="Q166" s="196" t="s">
        <v>443</v>
      </c>
      <c r="R166" s="197">
        <f>F166+H166+J166+L166+N166+P166</f>
        <v>0</v>
      </c>
      <c r="T166" s="202">
        <f>+D166+R166</f>
        <v>0</v>
      </c>
    </row>
    <row r="167" spans="1:8" ht="15" customHeight="1">
      <c r="A167" s="195"/>
      <c r="D167" s="31"/>
      <c r="F167" s="83"/>
      <c r="H167" s="177"/>
    </row>
    <row r="168" spans="1:20" ht="15" customHeight="1" thickBot="1">
      <c r="A168" s="77" t="str">
        <f>+'C-3'!A182</f>
        <v>71.</v>
      </c>
      <c r="B168" s="105" t="str">
        <f>+'C-3'!B182</f>
        <v>TOTAL DIRECT CARE NURSING SALARIES</v>
      </c>
      <c r="D168" s="273">
        <f>SUM(D158:D167)</f>
        <v>0</v>
      </c>
      <c r="F168" s="264">
        <f>SUM(F158:F167)</f>
        <v>0</v>
      </c>
      <c r="H168" s="264">
        <f>SUM(H158:H167)</f>
        <v>0</v>
      </c>
      <c r="J168" s="264">
        <f>SUM(J158:J167)</f>
        <v>0</v>
      </c>
      <c r="L168" s="264">
        <f>SUM(L158:L167)</f>
        <v>0</v>
      </c>
      <c r="N168" s="264">
        <f>SUM(N158:N167)</f>
        <v>0</v>
      </c>
      <c r="P168" s="264">
        <f>SUM(P158:P167)</f>
        <v>0</v>
      </c>
      <c r="Q168" s="196" t="s">
        <v>444</v>
      </c>
      <c r="R168" s="207">
        <f>F168+H168+J168+L168+N168+P168</f>
        <v>0</v>
      </c>
      <c r="S168" s="83"/>
      <c r="T168" s="203">
        <f>+D168+R168</f>
        <v>0</v>
      </c>
    </row>
    <row r="169" spans="1:8" ht="15" customHeight="1" thickTop="1">
      <c r="A169" s="195"/>
      <c r="D169" s="38"/>
      <c r="F169" s="57"/>
      <c r="H169" s="179"/>
    </row>
    <row r="170" spans="1:8" ht="15" customHeight="1">
      <c r="A170" s="195"/>
      <c r="B170" s="108" t="str">
        <f>+'C-3'!B184</f>
        <v>OTHER DIRECT HEALTH CARE</v>
      </c>
      <c r="D170" s="29"/>
      <c r="F170" s="57"/>
      <c r="H170" s="179"/>
    </row>
    <row r="171" spans="1:20" ht="15" customHeight="1">
      <c r="A171" s="77" t="str">
        <f>+'C-3'!A185</f>
        <v>72.</v>
      </c>
      <c r="B171" s="105" t="str">
        <f>+'C-3'!B185</f>
        <v>Contracted Nursing</v>
      </c>
      <c r="C171" s="82"/>
      <c r="D171" s="266">
        <f>+'C-3'!D185+'C-3'!E185</f>
        <v>0</v>
      </c>
      <c r="F171" s="52"/>
      <c r="H171" s="52"/>
      <c r="J171" s="52"/>
      <c r="L171" s="52"/>
      <c r="N171" s="52"/>
      <c r="P171" s="52"/>
      <c r="Q171" s="196" t="s">
        <v>447</v>
      </c>
      <c r="R171" s="197">
        <f>F171+H171+J171+L171+N171+P171</f>
        <v>0</v>
      </c>
      <c r="T171" s="202">
        <f>+D171+R171</f>
        <v>0</v>
      </c>
    </row>
    <row r="172" spans="1:17" ht="15" customHeight="1">
      <c r="A172" s="195"/>
      <c r="D172" s="53"/>
      <c r="F172" s="222"/>
      <c r="H172" s="222"/>
      <c r="J172" s="222"/>
      <c r="L172" s="222"/>
      <c r="N172" s="222"/>
      <c r="P172" s="222"/>
      <c r="Q172" s="196"/>
    </row>
    <row r="173" spans="1:20" ht="15" customHeight="1">
      <c r="A173" s="77" t="str">
        <f>+'C-3'!A187</f>
        <v>73.</v>
      </c>
      <c r="B173" s="105" t="str">
        <f>+'C-3'!B187</f>
        <v>Other (Identify)</v>
      </c>
      <c r="D173" s="265">
        <f>+'C-3'!D187+'C-3'!E187</f>
        <v>0</v>
      </c>
      <c r="F173" s="54"/>
      <c r="H173" s="54"/>
      <c r="J173" s="54"/>
      <c r="L173" s="54"/>
      <c r="N173" s="54"/>
      <c r="P173" s="54"/>
      <c r="Q173" s="196" t="s">
        <v>449</v>
      </c>
      <c r="R173" s="197">
        <f>F173+H173+J173+L173+N173+P173</f>
        <v>0</v>
      </c>
      <c r="T173" s="202">
        <f>+D173+R173</f>
        <v>0</v>
      </c>
    </row>
    <row r="174" spans="1:17" ht="15" customHeight="1">
      <c r="A174" s="195"/>
      <c r="B174" s="82"/>
      <c r="D174" s="53"/>
      <c r="F174" s="222"/>
      <c r="H174" s="222"/>
      <c r="J174" s="222"/>
      <c r="L174" s="222"/>
      <c r="N174" s="222"/>
      <c r="P174" s="222"/>
      <c r="Q174" s="196"/>
    </row>
    <row r="175" spans="1:20" ht="15" customHeight="1">
      <c r="A175" s="77" t="str">
        <f>+'C-3'!A189</f>
        <v>74.</v>
      </c>
      <c r="B175" s="105">
        <f>+'C-3'!B189</f>
        <v>0</v>
      </c>
      <c r="D175" s="265">
        <f>+'C-3'!D189+'C-3'!E189</f>
        <v>0</v>
      </c>
      <c r="F175" s="54"/>
      <c r="H175" s="54"/>
      <c r="J175" s="54"/>
      <c r="L175" s="54"/>
      <c r="N175" s="54"/>
      <c r="P175" s="54"/>
      <c r="Q175" s="196" t="s">
        <v>450</v>
      </c>
      <c r="R175" s="197">
        <f>F175+H175+J175+L175+N175+P175</f>
        <v>0</v>
      </c>
      <c r="T175" s="202">
        <f>+D175+R175</f>
        <v>0</v>
      </c>
    </row>
    <row r="176" spans="1:17" ht="15" customHeight="1">
      <c r="A176" s="195"/>
      <c r="B176" s="30"/>
      <c r="F176" s="83"/>
      <c r="H176" s="177"/>
      <c r="Q176" s="196"/>
    </row>
    <row r="177" spans="1:20" ht="15" customHeight="1" thickBot="1">
      <c r="A177" s="77" t="str">
        <f>+'C-3'!A191</f>
        <v>75.</v>
      </c>
      <c r="B177" s="105" t="str">
        <f>+'C-3'!B191</f>
        <v>Allocation of Employee Benefit Costs (Worksheet E-1)</v>
      </c>
      <c r="D177" s="236">
        <f>+'C-3'!D191+'C-3'!E191</f>
        <v>0</v>
      </c>
      <c r="E177" s="491"/>
      <c r="F177" s="228"/>
      <c r="G177" s="491" t="s">
        <v>799</v>
      </c>
      <c r="H177" s="226"/>
      <c r="I177" s="491"/>
      <c r="J177" s="227"/>
      <c r="K177" s="491"/>
      <c r="L177" s="81"/>
      <c r="M177" s="491"/>
      <c r="N177" s="81"/>
      <c r="O177" s="491"/>
      <c r="P177" s="214">
        <f>'C-3'!F191</f>
        <v>0</v>
      </c>
      <c r="Q177" s="196" t="s">
        <v>451</v>
      </c>
      <c r="R177" s="197">
        <f>F177+H177+J177+L177+N177+P177</f>
        <v>0</v>
      </c>
      <c r="S177" s="83"/>
      <c r="T177" s="203">
        <f>+D177+R177</f>
        <v>0</v>
      </c>
    </row>
    <row r="178" spans="1:8" ht="15" customHeight="1" thickTop="1">
      <c r="A178" s="195"/>
      <c r="B178" s="30"/>
      <c r="C178" s="30"/>
      <c r="D178" s="31"/>
      <c r="F178" s="55"/>
      <c r="H178" s="178"/>
    </row>
    <row r="179" spans="1:15" ht="15" customHeight="1">
      <c r="A179" s="195"/>
      <c r="D179" s="31"/>
      <c r="E179" s="489"/>
      <c r="F179" s="55"/>
      <c r="G179" s="489"/>
      <c r="H179" s="178"/>
      <c r="I179" s="489"/>
      <c r="K179" s="489"/>
      <c r="M179" s="489"/>
      <c r="O179" s="489"/>
    </row>
    <row r="180" spans="1:20" ht="15" customHeight="1" thickBot="1">
      <c r="A180" s="77" t="str">
        <f>+'C-3'!A194</f>
        <v>76.</v>
      </c>
      <c r="B180" s="105" t="str">
        <f>+'C-3'!B194</f>
        <v>TOTAL BASIC DIRECT HEALTH CARE COSTS</v>
      </c>
      <c r="C180" s="65"/>
      <c r="D180" s="264">
        <f>SUM(D168:D179)</f>
        <v>0</v>
      </c>
      <c r="F180" s="264">
        <f>SUM(F168:F179)</f>
        <v>0</v>
      </c>
      <c r="H180" s="264">
        <f>SUM(H168:H179)</f>
        <v>0</v>
      </c>
      <c r="J180" s="264">
        <f>SUM(J168:J179)</f>
        <v>0</v>
      </c>
      <c r="L180" s="264">
        <f>SUM(L168:L179)</f>
        <v>0</v>
      </c>
      <c r="N180" s="264">
        <f>SUM(N168:N179)</f>
        <v>0</v>
      </c>
      <c r="P180" s="264">
        <f>SUM(P168:P179)</f>
        <v>0</v>
      </c>
      <c r="Q180" s="196" t="s">
        <v>453</v>
      </c>
      <c r="R180" s="207">
        <f>F180+H180+J180+L180+N180+P180</f>
        <v>0</v>
      </c>
      <c r="S180" s="83"/>
      <c r="T180" s="203">
        <f>+D180+R180</f>
        <v>0</v>
      </c>
    </row>
    <row r="181" spans="1:8" ht="15" customHeight="1" thickTop="1">
      <c r="A181" s="195"/>
      <c r="D181" s="29"/>
      <c r="F181" s="83"/>
      <c r="H181" s="177"/>
    </row>
    <row r="182" spans="4:8" ht="15" customHeight="1">
      <c r="D182" s="29"/>
      <c r="F182" s="83"/>
      <c r="H182" s="177"/>
    </row>
    <row r="183" spans="1:8" ht="15" customHeight="1">
      <c r="A183" s="108" t="str">
        <f>+'C-3'!A204</f>
        <v>NON-PEDIATRIC VENTILATOR CARE COST CENTER:</v>
      </c>
      <c r="D183" s="29"/>
      <c r="F183" s="83"/>
      <c r="H183" s="177"/>
    </row>
    <row r="184" spans="1:15" ht="15" customHeight="1">
      <c r="A184" s="205"/>
      <c r="D184" s="29"/>
      <c r="E184" s="489"/>
      <c r="F184" s="83"/>
      <c r="G184" s="489"/>
      <c r="H184" s="177"/>
      <c r="I184" s="489"/>
      <c r="K184" s="489"/>
      <c r="M184" s="489"/>
      <c r="O184" s="489"/>
    </row>
    <row r="185" spans="2:8" ht="15" customHeight="1">
      <c r="B185" s="108" t="str">
        <f>+'C-3'!B206</f>
        <v>SALARIES AND WAGES</v>
      </c>
      <c r="D185" s="29"/>
      <c r="F185" s="83"/>
      <c r="H185" s="177"/>
    </row>
    <row r="186" spans="1:20" ht="15" customHeight="1">
      <c r="A186" s="105" t="str">
        <f>+'C-3'!A207</f>
        <v>77.</v>
      </c>
      <c r="B186" s="105" t="str">
        <f>+'C-3'!B207</f>
        <v>Nursing Salaries </v>
      </c>
      <c r="C186" s="82"/>
      <c r="D186" s="266">
        <f>+'C-3'!D207+'C-3'!E207</f>
        <v>0</v>
      </c>
      <c r="F186" s="52"/>
      <c r="H186" s="52"/>
      <c r="J186" s="52"/>
      <c r="L186" s="52"/>
      <c r="N186" s="52"/>
      <c r="P186" s="52"/>
      <c r="Q186" s="196" t="s">
        <v>455</v>
      </c>
      <c r="R186" s="197">
        <f>F186+H186+J186+L186+N186+P186</f>
        <v>0</v>
      </c>
      <c r="T186" s="202">
        <f>+D186+R186</f>
        <v>0</v>
      </c>
    </row>
    <row r="187" spans="1:20" s="82" customFormat="1" ht="15" customHeight="1">
      <c r="A187" s="211"/>
      <c r="D187" s="53"/>
      <c r="E187" s="487"/>
      <c r="F187" s="83"/>
      <c r="G187" s="487"/>
      <c r="H187" s="177"/>
      <c r="I187" s="487"/>
      <c r="J187" s="28"/>
      <c r="K187" s="487"/>
      <c r="L187" s="28"/>
      <c r="M187" s="487"/>
      <c r="N187" s="28"/>
      <c r="O187" s="487"/>
      <c r="P187" s="28"/>
      <c r="Q187" s="196"/>
      <c r="R187" s="28"/>
      <c r="S187" s="28"/>
      <c r="T187" s="28"/>
    </row>
    <row r="188" spans="1:20" ht="15" customHeight="1">
      <c r="A188" s="105" t="str">
        <f>+'C-3'!A209</f>
        <v>78.</v>
      </c>
      <c r="B188" s="105" t="str">
        <f>+'C-3'!B209</f>
        <v>Respiratory Therapist Salaries</v>
      </c>
      <c r="D188" s="265">
        <f>+'C-3'!D209+'C-3'!E209</f>
        <v>0</v>
      </c>
      <c r="F188" s="54"/>
      <c r="H188" s="54"/>
      <c r="J188" s="54"/>
      <c r="L188" s="54"/>
      <c r="N188" s="54"/>
      <c r="P188" s="54"/>
      <c r="Q188" s="196" t="s">
        <v>457</v>
      </c>
      <c r="R188" s="197">
        <f>F188+H188+J188+L188+N188+P188</f>
        <v>0</v>
      </c>
      <c r="T188" s="202">
        <f>+D188+R188</f>
        <v>0</v>
      </c>
    </row>
    <row r="189" spans="1:17" ht="15" customHeight="1">
      <c r="A189" s="195"/>
      <c r="D189" s="53"/>
      <c r="F189" s="222"/>
      <c r="H189" s="222"/>
      <c r="J189" s="213"/>
      <c r="L189" s="213"/>
      <c r="N189" s="213"/>
      <c r="P189" s="213"/>
      <c r="Q189" s="196"/>
    </row>
    <row r="190" spans="1:20" ht="15" customHeight="1">
      <c r="A190" s="105" t="str">
        <f>+'C-3'!A211</f>
        <v>79.</v>
      </c>
      <c r="B190" s="105" t="str">
        <f>+'C-3'!B211</f>
        <v>Other (Identify)</v>
      </c>
      <c r="C190" s="82"/>
      <c r="D190" s="265">
        <f>+'C-3'!D211+'C-3'!E211</f>
        <v>0</v>
      </c>
      <c r="F190" s="54"/>
      <c r="H190" s="54"/>
      <c r="J190" s="54"/>
      <c r="L190" s="54"/>
      <c r="N190" s="54"/>
      <c r="P190" s="54"/>
      <c r="Q190" s="196" t="s">
        <v>459</v>
      </c>
      <c r="R190" s="197">
        <f>F190+H190+J190+L190+N190+P190</f>
        <v>0</v>
      </c>
      <c r="T190" s="202">
        <f>+D190+R190</f>
        <v>0</v>
      </c>
    </row>
    <row r="191" spans="1:8" ht="15" customHeight="1">
      <c r="A191" s="195"/>
      <c r="D191" s="31"/>
      <c r="F191" s="55"/>
      <c r="H191" s="178"/>
    </row>
    <row r="192" spans="1:20" ht="15" customHeight="1" thickBot="1">
      <c r="A192" s="105" t="str">
        <f>+'C-3'!A213</f>
        <v>80.</v>
      </c>
      <c r="B192" s="105" t="str">
        <f>+'C-3'!B213</f>
        <v>TOTAL NON-PEDIATRIC VENTILATOR CARE SALARIES</v>
      </c>
      <c r="D192" s="273">
        <f>SUM(D186:D191)</f>
        <v>0</v>
      </c>
      <c r="F192" s="277">
        <f>SUM(F186:F191)</f>
        <v>0</v>
      </c>
      <c r="H192" s="277">
        <f>SUM(H186:H191)</f>
        <v>0</v>
      </c>
      <c r="J192" s="277">
        <f>SUM(J186:J191)</f>
        <v>0</v>
      </c>
      <c r="L192" s="277">
        <f>SUM(L186:L191)</f>
        <v>0</v>
      </c>
      <c r="N192" s="277">
        <f>SUM(N186:N191)</f>
        <v>0</v>
      </c>
      <c r="P192" s="277">
        <f>SUM(P186:P191)</f>
        <v>0</v>
      </c>
      <c r="Q192" s="196" t="s">
        <v>461</v>
      </c>
      <c r="R192" s="207">
        <f>F192+H192+J192+L192+N192+P192</f>
        <v>0</v>
      </c>
      <c r="T192" s="203">
        <f>+D192+R192</f>
        <v>0</v>
      </c>
    </row>
    <row r="193" spans="1:8" ht="15" customHeight="1" thickTop="1">
      <c r="A193" s="195"/>
      <c r="D193" s="57"/>
      <c r="F193" s="57"/>
      <c r="H193" s="179"/>
    </row>
    <row r="194" spans="1:8" ht="15" customHeight="1">
      <c r="A194" s="195"/>
      <c r="B194" s="108" t="str">
        <f>+'C-3'!B215</f>
        <v>OTHER NON-PEDIATRIC VENTILATOR CARE</v>
      </c>
      <c r="D194" s="29"/>
      <c r="F194" s="83"/>
      <c r="H194" s="177"/>
    </row>
    <row r="195" spans="1:20" ht="15" customHeight="1">
      <c r="A195" s="105" t="str">
        <f>+'C-3'!A216</f>
        <v>81.</v>
      </c>
      <c r="B195" s="105" t="str">
        <f>+'C-3'!B216</f>
        <v>Contracted Nursing</v>
      </c>
      <c r="C195" s="82"/>
      <c r="D195" s="266">
        <f>+'C-3'!D216+'C-3'!E216</f>
        <v>0</v>
      </c>
      <c r="F195" s="52"/>
      <c r="H195" s="52"/>
      <c r="J195" s="52"/>
      <c r="L195" s="52"/>
      <c r="N195" s="52"/>
      <c r="P195" s="52"/>
      <c r="Q195" s="196" t="s">
        <v>462</v>
      </c>
      <c r="R195" s="197">
        <f>F195+H195+J195+L195+N195+P195</f>
        <v>0</v>
      </c>
      <c r="T195" s="202">
        <f>+D195+R195</f>
        <v>0</v>
      </c>
    </row>
    <row r="196" spans="1:17" ht="15" customHeight="1">
      <c r="A196" s="195"/>
      <c r="D196" s="53"/>
      <c r="F196" s="83"/>
      <c r="H196" s="177"/>
      <c r="Q196" s="196"/>
    </row>
    <row r="197" spans="1:20" ht="15" customHeight="1">
      <c r="A197" s="105" t="str">
        <f>+'C-3'!A218</f>
        <v>82.</v>
      </c>
      <c r="B197" s="105" t="str">
        <f>+'C-3'!B218</f>
        <v>Ventilator Rental</v>
      </c>
      <c r="D197" s="265">
        <f>+'C-3'!D218+'C-3'!E218</f>
        <v>0</v>
      </c>
      <c r="F197" s="54"/>
      <c r="H197" s="54"/>
      <c r="J197" s="54"/>
      <c r="L197" s="54"/>
      <c r="N197" s="54"/>
      <c r="P197" s="54"/>
      <c r="Q197" s="196" t="s">
        <v>463</v>
      </c>
      <c r="R197" s="197">
        <f>F197+H197+J197+L197+N197+P197</f>
        <v>0</v>
      </c>
      <c r="T197" s="202">
        <f>+D197+R197</f>
        <v>0</v>
      </c>
    </row>
    <row r="198" spans="1:17" ht="15" customHeight="1">
      <c r="A198" s="195"/>
      <c r="D198" s="53"/>
      <c r="F198" s="222"/>
      <c r="H198" s="222"/>
      <c r="J198" s="213"/>
      <c r="L198" s="213"/>
      <c r="N198" s="213"/>
      <c r="P198" s="213"/>
      <c r="Q198" s="196"/>
    </row>
    <row r="199" spans="1:20" ht="15" customHeight="1">
      <c r="A199" s="105" t="str">
        <f>+'C-3'!A220</f>
        <v>83.</v>
      </c>
      <c r="B199" s="105" t="str">
        <f>+'C-3'!B220</f>
        <v>Oxygen and Medication</v>
      </c>
      <c r="D199" s="265">
        <f>+'C-3'!D220+'C-3'!E220</f>
        <v>0</v>
      </c>
      <c r="F199" s="54"/>
      <c r="H199" s="54"/>
      <c r="J199" s="54"/>
      <c r="L199" s="54"/>
      <c r="N199" s="54"/>
      <c r="P199" s="54"/>
      <c r="Q199" s="196" t="s">
        <v>465</v>
      </c>
      <c r="R199" s="197">
        <f>F199+H199+J199+L199+N199+P199</f>
        <v>0</v>
      </c>
      <c r="T199" s="202">
        <f>+D199+R199</f>
        <v>0</v>
      </c>
    </row>
    <row r="200" spans="1:17" ht="15" customHeight="1">
      <c r="A200" s="105"/>
      <c r="B200" s="105"/>
      <c r="D200" s="53"/>
      <c r="F200" s="222"/>
      <c r="H200" s="222"/>
      <c r="J200" s="213"/>
      <c r="L200" s="213"/>
      <c r="N200" s="213"/>
      <c r="P200" s="213"/>
      <c r="Q200" s="196"/>
    </row>
    <row r="201" spans="1:20" ht="15" customHeight="1">
      <c r="A201" s="105" t="str">
        <f>+'C-3'!A222</f>
        <v>84.</v>
      </c>
      <c r="B201" s="105" t="str">
        <f>+'C-3'!B222</f>
        <v>Other (Identify)</v>
      </c>
      <c r="D201" s="265">
        <f>+'C-3'!D222+'C-3'!E222</f>
        <v>0</v>
      </c>
      <c r="F201" s="54"/>
      <c r="H201" s="54"/>
      <c r="J201" s="54"/>
      <c r="L201" s="54"/>
      <c r="N201" s="54"/>
      <c r="P201" s="54"/>
      <c r="Q201" s="196" t="s">
        <v>465</v>
      </c>
      <c r="R201" s="197">
        <f>F201+H201+J201+L201+N201+P201</f>
        <v>0</v>
      </c>
      <c r="T201" s="202">
        <f>+D201+R201</f>
        <v>0</v>
      </c>
    </row>
    <row r="202" spans="1:17" ht="15" customHeight="1">
      <c r="A202" s="105"/>
      <c r="B202" s="105"/>
      <c r="D202" s="53"/>
      <c r="F202" s="222"/>
      <c r="H202" s="222"/>
      <c r="J202" s="213"/>
      <c r="L202" s="213"/>
      <c r="N202" s="213"/>
      <c r="P202" s="213"/>
      <c r="Q202" s="196"/>
    </row>
    <row r="203" spans="1:20" ht="15" customHeight="1">
      <c r="A203" s="105" t="str">
        <f>+'C-3'!A224</f>
        <v>85.</v>
      </c>
      <c r="B203" s="105">
        <f>+'C-3'!B224</f>
        <v>0</v>
      </c>
      <c r="D203" s="265">
        <f>+'C-3'!D224+'C-3'!E224</f>
        <v>0</v>
      </c>
      <c r="F203" s="54"/>
      <c r="H203" s="54"/>
      <c r="J203" s="54"/>
      <c r="L203" s="54"/>
      <c r="N203" s="54"/>
      <c r="P203" s="54"/>
      <c r="Q203" s="196" t="s">
        <v>466</v>
      </c>
      <c r="R203" s="197">
        <f>F203+H203+J203+L203+N203+P203</f>
        <v>0</v>
      </c>
      <c r="T203" s="202">
        <f>+D203+R203</f>
        <v>0</v>
      </c>
    </row>
    <row r="204" spans="1:17" ht="15" customHeight="1">
      <c r="A204" s="195"/>
      <c r="B204" s="30"/>
      <c r="D204" s="53"/>
      <c r="F204" s="83"/>
      <c r="H204" s="177"/>
      <c r="Q204" s="196"/>
    </row>
    <row r="205" spans="1:20" ht="15" customHeight="1" thickBot="1">
      <c r="A205" s="105" t="str">
        <f>+'C-3'!A226</f>
        <v>86.</v>
      </c>
      <c r="B205" s="105" t="str">
        <f>+'C-3'!B226</f>
        <v>Allocation of Employee Benefit Costs (Worksheet E-1)</v>
      </c>
      <c r="D205" s="236">
        <f>+'C-3'!D226+'C-3'!E226</f>
        <v>0</v>
      </c>
      <c r="E205" s="491"/>
      <c r="F205" s="228"/>
      <c r="G205" s="491" t="s">
        <v>799</v>
      </c>
      <c r="H205" s="226"/>
      <c r="I205" s="491"/>
      <c r="J205" s="227"/>
      <c r="K205" s="491"/>
      <c r="L205" s="81"/>
      <c r="M205" s="491"/>
      <c r="N205" s="81"/>
      <c r="O205" s="491"/>
      <c r="P205" s="214">
        <f>'C-3'!F226</f>
        <v>0</v>
      </c>
      <c r="Q205" s="196" t="s">
        <v>467</v>
      </c>
      <c r="R205" s="197">
        <f>F205+H205+J205+L205+N205+P205</f>
        <v>0</v>
      </c>
      <c r="S205" s="83"/>
      <c r="T205" s="203">
        <f>+D205+R205</f>
        <v>0</v>
      </c>
    </row>
    <row r="206" spans="1:17" ht="15" customHeight="1" thickTop="1">
      <c r="A206" s="195"/>
      <c r="B206" s="30"/>
      <c r="D206" s="53"/>
      <c r="F206" s="83"/>
      <c r="H206" s="177"/>
      <c r="Q206" s="196"/>
    </row>
    <row r="207" spans="1:20" ht="15" customHeight="1" thickBot="1">
      <c r="A207" s="105" t="str">
        <f>+'C-3'!A228</f>
        <v>87.</v>
      </c>
      <c r="B207" s="105" t="str">
        <f>+'C-3'!B228</f>
        <v>Allocation of Operating Costs (Worksheet E-2)</v>
      </c>
      <c r="C207" s="64"/>
      <c r="D207" s="236">
        <f>+'C-3'!D228+'C-3'!E228</f>
        <v>0</v>
      </c>
      <c r="E207" s="491"/>
      <c r="F207" s="228"/>
      <c r="G207" s="491" t="s">
        <v>799</v>
      </c>
      <c r="H207" s="226"/>
      <c r="I207" s="491"/>
      <c r="J207" s="227"/>
      <c r="K207" s="491"/>
      <c r="L207" s="81"/>
      <c r="M207" s="491"/>
      <c r="N207" s="81"/>
      <c r="O207" s="491"/>
      <c r="P207" s="214">
        <f>'C-3'!F228</f>
        <v>0</v>
      </c>
      <c r="Q207" s="196" t="s">
        <v>468</v>
      </c>
      <c r="R207" s="197">
        <f>F207+H207+J207+L207+N207+P207</f>
        <v>0</v>
      </c>
      <c r="S207" s="83"/>
      <c r="T207" s="203">
        <f>+D207+R207</f>
        <v>0</v>
      </c>
    </row>
    <row r="208" spans="1:17" ht="15" customHeight="1" thickTop="1">
      <c r="A208" s="195"/>
      <c r="B208" s="30"/>
      <c r="C208" s="30"/>
      <c r="D208" s="31"/>
      <c r="F208" s="229"/>
      <c r="H208" s="220"/>
      <c r="J208" s="224"/>
      <c r="L208" s="82"/>
      <c r="N208" s="82"/>
      <c r="P208" s="82"/>
      <c r="Q208" s="82"/>
    </row>
    <row r="209" spans="1:8" ht="15" customHeight="1">
      <c r="A209" s="195"/>
      <c r="D209" s="31"/>
      <c r="F209" s="83"/>
      <c r="H209" s="177"/>
    </row>
    <row r="210" spans="1:20" ht="15" customHeight="1" thickBot="1">
      <c r="A210" s="105" t="str">
        <f>+'C-3'!A231</f>
        <v>88.</v>
      </c>
      <c r="B210" s="108" t="str">
        <f>+'C-3'!B231</f>
        <v>TOTAL NON-PEDIATRIC VENTILATOR COSTS</v>
      </c>
      <c r="C210" s="65"/>
      <c r="D210" s="264">
        <f>SUM(D192:D209)</f>
        <v>0</v>
      </c>
      <c r="F210" s="264">
        <f>SUM(F192:F209)</f>
        <v>0</v>
      </c>
      <c r="H210" s="264">
        <f>SUM(H192:H209)</f>
        <v>0</v>
      </c>
      <c r="J210" s="264">
        <f>SUM(J192:J209)</f>
        <v>0</v>
      </c>
      <c r="L210" s="264">
        <f>SUM(L192:L209)</f>
        <v>0</v>
      </c>
      <c r="N210" s="264">
        <f>SUM(N192:N209)</f>
        <v>0</v>
      </c>
      <c r="P210" s="264">
        <f>SUM(P192:P209)</f>
        <v>0</v>
      </c>
      <c r="Q210" s="196" t="s">
        <v>470</v>
      </c>
      <c r="R210" s="207">
        <f>F210+H210+J210+L210+N210+P210</f>
        <v>0</v>
      </c>
      <c r="T210" s="203">
        <f>+D210+R210</f>
        <v>0</v>
      </c>
    </row>
    <row r="211" spans="4:10" ht="15" customHeight="1" thickTop="1">
      <c r="D211" s="29"/>
      <c r="F211" s="83"/>
      <c r="H211" s="177"/>
      <c r="J211" s="221"/>
    </row>
    <row r="212" spans="4:8" ht="15" customHeight="1">
      <c r="D212" s="29"/>
      <c r="F212" s="83"/>
      <c r="H212" s="177"/>
    </row>
    <row r="213" spans="1:8" ht="15" customHeight="1">
      <c r="A213" s="108" t="str">
        <f>+'C-3'!A233</f>
        <v>PEDIATRIC SPECIALTY CARE COST CENTER:</v>
      </c>
      <c r="D213" s="29"/>
      <c r="F213" s="83"/>
      <c r="H213" s="177"/>
    </row>
    <row r="214" spans="4:8" ht="15" customHeight="1">
      <c r="D214" s="29"/>
      <c r="F214" s="83"/>
      <c r="H214" s="177"/>
    </row>
    <row r="215" spans="2:8" ht="15" customHeight="1">
      <c r="B215" s="108" t="str">
        <f>+'C-3'!B235</f>
        <v>SALARIES AND WAGES</v>
      </c>
      <c r="D215" s="29"/>
      <c r="F215" s="83"/>
      <c r="H215" s="177"/>
    </row>
    <row r="216" spans="1:20" ht="15" customHeight="1">
      <c r="A216" s="105" t="str">
        <f>+'C-3'!A236</f>
        <v>89.</v>
      </c>
      <c r="B216" s="105" t="str">
        <f>+'C-3'!B236</f>
        <v>Nursing Salaries </v>
      </c>
      <c r="D216" s="266">
        <f>+'C-3'!D236+'C-3'!E236</f>
        <v>0</v>
      </c>
      <c r="F216" s="52"/>
      <c r="H216" s="52"/>
      <c r="J216" s="52"/>
      <c r="L216" s="52"/>
      <c r="N216" s="52"/>
      <c r="P216" s="52"/>
      <c r="Q216" s="196" t="s">
        <v>471</v>
      </c>
      <c r="R216" s="197">
        <f>F216+H216+J216+L216+N216+P216</f>
        <v>0</v>
      </c>
      <c r="T216" s="202">
        <f>+D216+R216</f>
        <v>0</v>
      </c>
    </row>
    <row r="217" spans="1:20" s="82" customFormat="1" ht="15" customHeight="1">
      <c r="A217" s="211"/>
      <c r="D217" s="53"/>
      <c r="E217" s="487"/>
      <c r="F217" s="83"/>
      <c r="G217" s="487"/>
      <c r="H217" s="177"/>
      <c r="I217" s="487"/>
      <c r="J217" s="28"/>
      <c r="K217" s="487"/>
      <c r="L217" s="28"/>
      <c r="M217" s="487"/>
      <c r="N217" s="28"/>
      <c r="O217" s="487"/>
      <c r="P217" s="28"/>
      <c r="Q217" s="196"/>
      <c r="R217" s="28"/>
      <c r="S217" s="28"/>
      <c r="T217" s="28"/>
    </row>
    <row r="218" spans="1:20" ht="15" customHeight="1">
      <c r="A218" s="105" t="str">
        <f>+'C-3'!A238</f>
        <v>90.</v>
      </c>
      <c r="B218" s="105" t="str">
        <f>+'C-3'!B238</f>
        <v>Activity Salaries</v>
      </c>
      <c r="D218" s="265">
        <f>+'C-3'!D238+'C-3'!E238</f>
        <v>0</v>
      </c>
      <c r="F218" s="54"/>
      <c r="H218" s="54"/>
      <c r="J218" s="54"/>
      <c r="L218" s="54"/>
      <c r="N218" s="54"/>
      <c r="P218" s="54"/>
      <c r="Q218" s="196" t="s">
        <v>472</v>
      </c>
      <c r="R218" s="197">
        <f>F218+H218+J218+L218+N218+P218</f>
        <v>0</v>
      </c>
      <c r="T218" s="202">
        <f>+D218+R218</f>
        <v>0</v>
      </c>
    </row>
    <row r="219" spans="1:17" ht="15" customHeight="1">
      <c r="A219" s="195"/>
      <c r="D219" s="53"/>
      <c r="F219" s="83"/>
      <c r="H219" s="177"/>
      <c r="Q219" s="196"/>
    </row>
    <row r="220" spans="1:20" ht="15" customHeight="1">
      <c r="A220" s="105" t="str">
        <f>+'C-3'!A240</f>
        <v>91.</v>
      </c>
      <c r="B220" s="105" t="str">
        <f>+'C-3'!B240</f>
        <v>Respiratory Therapist Salaries</v>
      </c>
      <c r="C220" s="82"/>
      <c r="D220" s="265">
        <f>+'C-3'!D240+'C-3'!E240</f>
        <v>0</v>
      </c>
      <c r="F220" s="54"/>
      <c r="H220" s="54"/>
      <c r="J220" s="54"/>
      <c r="L220" s="54"/>
      <c r="N220" s="54"/>
      <c r="P220" s="54"/>
      <c r="Q220" s="196" t="s">
        <v>474</v>
      </c>
      <c r="R220" s="197">
        <f>F220+H220+J220+L220+N220+P220</f>
        <v>0</v>
      </c>
      <c r="T220" s="202">
        <f>+D220+R220</f>
        <v>0</v>
      </c>
    </row>
    <row r="221" spans="1:17" ht="15" customHeight="1">
      <c r="A221" s="195"/>
      <c r="C221" s="82"/>
      <c r="D221" s="53"/>
      <c r="F221" s="83"/>
      <c r="H221" s="177"/>
      <c r="Q221" s="196"/>
    </row>
    <row r="222" spans="1:20" ht="15" customHeight="1">
      <c r="A222" s="105" t="str">
        <f>+'C-3'!A242</f>
        <v>92.</v>
      </c>
      <c r="B222" s="105" t="str">
        <f>+'C-3'!B242</f>
        <v>Other (Identify)</v>
      </c>
      <c r="C222" s="82"/>
      <c r="D222" s="265">
        <f>+'C-3'!D242+'C-3'!E242</f>
        <v>0</v>
      </c>
      <c r="F222" s="54"/>
      <c r="H222" s="54"/>
      <c r="J222" s="54"/>
      <c r="L222" s="54"/>
      <c r="N222" s="54"/>
      <c r="P222" s="54"/>
      <c r="Q222" s="196" t="s">
        <v>463</v>
      </c>
      <c r="R222" s="197">
        <f>F222+H222+J222+L222+N222+P222</f>
        <v>0</v>
      </c>
      <c r="T222" s="202">
        <f>+D222+R222</f>
        <v>0</v>
      </c>
    </row>
    <row r="223" spans="1:20" ht="15" customHeight="1">
      <c r="A223" s="195"/>
      <c r="C223" s="151"/>
      <c r="D223" s="55"/>
      <c r="F223" s="55"/>
      <c r="H223" s="178"/>
      <c r="T223" s="79"/>
    </row>
    <row r="224" spans="1:20" ht="15" customHeight="1" thickBot="1">
      <c r="A224" s="105" t="str">
        <f>+'C-3'!A244</f>
        <v>93.</v>
      </c>
      <c r="B224" s="105" t="str">
        <f>+'C-3'!B244</f>
        <v>TOTAL PEDIATRIC SPECIALTY CARE SALARIES</v>
      </c>
      <c r="C224" s="82"/>
      <c r="D224" s="273">
        <f>SUM(D216:D223)</f>
        <v>0</v>
      </c>
      <c r="F224" s="264">
        <f>SUM(F216:F223)</f>
        <v>0</v>
      </c>
      <c r="H224" s="264">
        <f>SUM(H216:H223)</f>
        <v>0</v>
      </c>
      <c r="J224" s="264">
        <f>SUM(J216:J223)</f>
        <v>0</v>
      </c>
      <c r="L224" s="264">
        <f>SUM(L216:L223)</f>
        <v>0</v>
      </c>
      <c r="N224" s="264">
        <f>SUM(N216:N223)</f>
        <v>0</v>
      </c>
      <c r="P224" s="264">
        <f>SUM(P216:P223)</f>
        <v>0</v>
      </c>
      <c r="Q224" s="196" t="s">
        <v>476</v>
      </c>
      <c r="R224" s="207">
        <f>F224+H224+J224+L224+N224+P224</f>
        <v>0</v>
      </c>
      <c r="T224" s="203">
        <f>+D224+R224</f>
        <v>0</v>
      </c>
    </row>
    <row r="225" spans="1:8" ht="15" customHeight="1" thickTop="1">
      <c r="A225" s="195"/>
      <c r="C225" s="82"/>
      <c r="D225" s="38"/>
      <c r="F225" s="57"/>
      <c r="H225" s="179"/>
    </row>
    <row r="226" spans="1:8" ht="15" customHeight="1">
      <c r="A226" s="195"/>
      <c r="B226" s="108" t="str">
        <f>+'C-3'!B246</f>
        <v>OTHER PEDIATRIC SPECIALTY CARE</v>
      </c>
      <c r="C226" s="82"/>
      <c r="D226" s="83"/>
      <c r="F226" s="83"/>
      <c r="H226" s="177"/>
    </row>
    <row r="227" spans="1:20" ht="15" customHeight="1">
      <c r="A227" s="105" t="str">
        <f>+'C-3'!A247</f>
        <v>94.</v>
      </c>
      <c r="B227" s="105" t="str">
        <f>+'C-3'!B247</f>
        <v>Contracted Nursing</v>
      </c>
      <c r="C227" s="82"/>
      <c r="D227" s="266">
        <f>+'C-3'!D247+'C-3'!E247</f>
        <v>0</v>
      </c>
      <c r="F227" s="52"/>
      <c r="H227" s="52"/>
      <c r="J227" s="52"/>
      <c r="L227" s="52"/>
      <c r="N227" s="52"/>
      <c r="P227" s="52"/>
      <c r="Q227" s="196" t="s">
        <v>477</v>
      </c>
      <c r="R227" s="197">
        <f>F227+H227+J227+L227+N227+P227</f>
        <v>0</v>
      </c>
      <c r="T227" s="202">
        <f>+D227+R227</f>
        <v>0</v>
      </c>
    </row>
    <row r="228" spans="1:17" ht="15" customHeight="1">
      <c r="A228" s="195"/>
      <c r="C228" s="82"/>
      <c r="D228" s="53"/>
      <c r="F228" s="83"/>
      <c r="H228" s="177"/>
      <c r="Q228" s="196"/>
    </row>
    <row r="229" spans="1:20" ht="15" customHeight="1">
      <c r="A229" s="105" t="str">
        <f>+'C-3'!A249</f>
        <v>95.</v>
      </c>
      <c r="B229" s="105" t="str">
        <f>+'C-3'!B249</f>
        <v>Ventilator Rental</v>
      </c>
      <c r="C229" s="82"/>
      <c r="D229" s="265">
        <f>+'C-3'!D249+'C-3'!E249</f>
        <v>0</v>
      </c>
      <c r="F229" s="54"/>
      <c r="H229" s="54"/>
      <c r="J229" s="54"/>
      <c r="L229" s="54"/>
      <c r="N229" s="54"/>
      <c r="P229" s="54"/>
      <c r="Q229" s="196" t="s">
        <v>478</v>
      </c>
      <c r="R229" s="197">
        <f>F229+H229+J229+L229+N229+P229</f>
        <v>0</v>
      </c>
      <c r="T229" s="202">
        <f>+D229+R229</f>
        <v>0</v>
      </c>
    </row>
    <row r="230" spans="1:17" ht="15" customHeight="1">
      <c r="A230" s="195"/>
      <c r="C230" s="82"/>
      <c r="D230" s="53"/>
      <c r="F230" s="83"/>
      <c r="H230" s="177"/>
      <c r="Q230" s="196"/>
    </row>
    <row r="231" spans="1:20" ht="15" customHeight="1">
      <c r="A231" s="105" t="str">
        <f>+'C-3'!A251</f>
        <v>96.</v>
      </c>
      <c r="B231" s="105" t="str">
        <f>+'C-3'!B251</f>
        <v>Other (Identify)</v>
      </c>
      <c r="C231" s="82"/>
      <c r="D231" s="265">
        <f>+'C-3'!D251+'C-3'!E251</f>
        <v>0</v>
      </c>
      <c r="F231" s="54"/>
      <c r="H231" s="54"/>
      <c r="J231" s="54"/>
      <c r="L231" s="54"/>
      <c r="N231" s="54"/>
      <c r="P231" s="54"/>
      <c r="Q231" s="196" t="s">
        <v>479</v>
      </c>
      <c r="R231" s="197">
        <f>F231+H231+J231+L231+N231+P231</f>
        <v>0</v>
      </c>
      <c r="T231" s="202">
        <f>+D231+R231</f>
        <v>0</v>
      </c>
    </row>
    <row r="232" spans="1:17" ht="15" customHeight="1">
      <c r="A232" s="195"/>
      <c r="B232" s="82"/>
      <c r="C232" s="82"/>
      <c r="D232" s="53"/>
      <c r="F232" s="83"/>
      <c r="H232" s="177"/>
      <c r="Q232" s="196"/>
    </row>
    <row r="233" spans="1:20" ht="15" customHeight="1">
      <c r="A233" s="105" t="str">
        <f>+'C-3'!A253</f>
        <v>97.</v>
      </c>
      <c r="B233" s="105">
        <f>+'C-3'!B253</f>
        <v>0</v>
      </c>
      <c r="C233" s="82"/>
      <c r="D233" s="265">
        <f>+'C-3'!D253+'C-3'!E253</f>
        <v>0</v>
      </c>
      <c r="F233" s="54"/>
      <c r="H233" s="54"/>
      <c r="J233" s="54"/>
      <c r="L233" s="54"/>
      <c r="N233" s="54"/>
      <c r="P233" s="54"/>
      <c r="Q233" s="196" t="s">
        <v>480</v>
      </c>
      <c r="R233" s="197">
        <f>F233+H233+J233+L233+N233+P233</f>
        <v>0</v>
      </c>
      <c r="T233" s="202">
        <f>+D233+R233</f>
        <v>0</v>
      </c>
    </row>
    <row r="234" spans="1:17" ht="15" customHeight="1">
      <c r="A234" s="105"/>
      <c r="B234" s="105"/>
      <c r="C234" s="82"/>
      <c r="D234" s="53"/>
      <c r="F234" s="29"/>
      <c r="H234" s="29"/>
      <c r="J234" s="29"/>
      <c r="L234" s="29"/>
      <c r="N234" s="29"/>
      <c r="P234" s="29"/>
      <c r="Q234" s="196"/>
    </row>
    <row r="235" spans="1:20" ht="15" customHeight="1" thickBot="1">
      <c r="A235" s="105" t="str">
        <f>+'C-3'!A255</f>
        <v>98.</v>
      </c>
      <c r="B235" s="105" t="str">
        <f>+'C-3'!B255</f>
        <v>Allocation of Employee Benefit Costs (Worksheet E-1)</v>
      </c>
      <c r="C235" s="82"/>
      <c r="D235" s="236">
        <f>+'C-3'!D255+'C-3'!E255</f>
        <v>0</v>
      </c>
      <c r="E235" s="491"/>
      <c r="F235" s="228"/>
      <c r="G235" s="491" t="s">
        <v>799</v>
      </c>
      <c r="H235" s="226"/>
      <c r="I235" s="491"/>
      <c r="J235" s="227"/>
      <c r="K235" s="491"/>
      <c r="L235" s="81"/>
      <c r="M235" s="491"/>
      <c r="N235" s="81"/>
      <c r="O235" s="491"/>
      <c r="P235" s="240">
        <f>'C-3'!F255</f>
        <v>0</v>
      </c>
      <c r="Q235" s="196" t="s">
        <v>481</v>
      </c>
      <c r="R235" s="197">
        <f>F235+H235+J235+L235+N235+P235</f>
        <v>0</v>
      </c>
      <c r="T235" s="203">
        <f>+D235+R235</f>
        <v>0</v>
      </c>
    </row>
    <row r="236" spans="1:17" ht="15" customHeight="1" thickTop="1">
      <c r="A236" s="195"/>
      <c r="B236" s="30"/>
      <c r="C236" s="82"/>
      <c r="D236" s="53"/>
      <c r="F236" s="83"/>
      <c r="H236" s="177"/>
      <c r="Q236" s="196"/>
    </row>
    <row r="237" spans="1:20" ht="15" customHeight="1" thickBot="1">
      <c r="A237" s="105" t="str">
        <f>+'C-3'!A257</f>
        <v>99.</v>
      </c>
      <c r="B237" s="105" t="str">
        <f>+'C-3'!B257</f>
        <v>Allocation of Operating Costs (Worksheet E-2)</v>
      </c>
      <c r="C237" s="82"/>
      <c r="D237" s="236">
        <f>+'C-3'!D257+'C-3'!E257</f>
        <v>0</v>
      </c>
      <c r="E237" s="491"/>
      <c r="F237" s="228"/>
      <c r="G237" s="491" t="s">
        <v>799</v>
      </c>
      <c r="H237" s="226"/>
      <c r="I237" s="491"/>
      <c r="J237" s="227"/>
      <c r="K237" s="491"/>
      <c r="L237" s="81"/>
      <c r="M237" s="491"/>
      <c r="N237" s="81"/>
      <c r="O237" s="491"/>
      <c r="P237" s="240">
        <f>'C-3'!F257</f>
        <v>0</v>
      </c>
      <c r="Q237" s="196" t="s">
        <v>482</v>
      </c>
      <c r="R237" s="197">
        <f>F237+H237+J237+L237+N237+P237</f>
        <v>0</v>
      </c>
      <c r="T237" s="203">
        <f>+D237+R237</f>
        <v>0</v>
      </c>
    </row>
    <row r="238" spans="1:8" ht="15" customHeight="1" thickTop="1">
      <c r="A238" s="195"/>
      <c r="B238" s="30"/>
      <c r="C238" s="82"/>
      <c r="D238" s="31"/>
      <c r="F238" s="55"/>
      <c r="H238" s="178"/>
    </row>
    <row r="239" spans="1:4" ht="15" customHeight="1">
      <c r="A239" s="195"/>
      <c r="C239" s="82"/>
      <c r="D239" s="31"/>
    </row>
    <row r="240" spans="1:20" ht="15" customHeight="1" thickBot="1">
      <c r="A240" s="105" t="str">
        <f>+'C-3'!A259</f>
        <v>100.</v>
      </c>
      <c r="B240" s="108" t="str">
        <f>+'C-3'!B259</f>
        <v>TOTAL PEDIATRIC SPECIALTY CARE COSTS</v>
      </c>
      <c r="C240" s="82"/>
      <c r="D240" s="264">
        <f>SUM(D224:D239)</f>
        <v>0</v>
      </c>
      <c r="F240" s="277">
        <f>SUM(F224:F239)</f>
        <v>0</v>
      </c>
      <c r="H240" s="277">
        <f>SUM(H224:H239)</f>
        <v>0</v>
      </c>
      <c r="J240" s="277">
        <f>SUM(J224:J239)</f>
        <v>0</v>
      </c>
      <c r="L240" s="277">
        <f>SUM(L224:L239)</f>
        <v>0</v>
      </c>
      <c r="N240" s="277">
        <f>SUM(N224:N239)</f>
        <v>0</v>
      </c>
      <c r="P240" s="277">
        <f>SUM(P224:P239)</f>
        <v>0</v>
      </c>
      <c r="Q240" s="196" t="s">
        <v>483</v>
      </c>
      <c r="R240" s="207">
        <f>F240+H240+J240+L240+N240+P240</f>
        <v>0</v>
      </c>
      <c r="T240" s="203">
        <f>+D240+R240</f>
        <v>0</v>
      </c>
    </row>
    <row r="241" spans="3:8" ht="15" customHeight="1" thickTop="1">
      <c r="C241" s="82"/>
      <c r="D241" s="29"/>
      <c r="F241" s="55"/>
      <c r="H241" s="178"/>
    </row>
    <row r="242" spans="3:8" ht="15" customHeight="1">
      <c r="C242" s="82"/>
      <c r="D242" s="29"/>
      <c r="F242" s="55"/>
      <c r="H242" s="178"/>
    </row>
    <row r="243" spans="1:8" ht="15" customHeight="1">
      <c r="A243" s="108" t="str">
        <f>+'C-3'!A269</f>
        <v>CAPITAL  COST CENTER:</v>
      </c>
      <c r="C243" s="82"/>
      <c r="D243" s="29"/>
      <c r="F243" s="55"/>
      <c r="H243" s="178"/>
    </row>
    <row r="244" spans="3:8" ht="15" customHeight="1">
      <c r="C244" s="82"/>
      <c r="D244" s="29"/>
      <c r="F244" s="55"/>
      <c r="H244" s="178"/>
    </row>
    <row r="245" spans="1:20" ht="15" customHeight="1">
      <c r="A245" s="105" t="str">
        <f>+'C-3'!A271</f>
        <v>101.</v>
      </c>
      <c r="B245" s="105" t="str">
        <f>+'C-3'!B271</f>
        <v>Mortgage Interest Expense</v>
      </c>
      <c r="C245" s="82"/>
      <c r="D245" s="266">
        <f>+'C-3'!D271+'C-3'!E271</f>
        <v>0</v>
      </c>
      <c r="F245" s="52"/>
      <c r="H245" s="52"/>
      <c r="J245" s="52"/>
      <c r="L245" s="52"/>
      <c r="N245" s="52"/>
      <c r="P245" s="52"/>
      <c r="Q245" s="196" t="s">
        <v>485</v>
      </c>
      <c r="R245" s="197">
        <f>F245+H245+J245+L245+N245+P245</f>
        <v>0</v>
      </c>
      <c r="T245" s="202">
        <f>+D245+R245</f>
        <v>0</v>
      </c>
    </row>
    <row r="246" spans="1:17" ht="15" customHeight="1">
      <c r="A246" s="195"/>
      <c r="C246" s="82"/>
      <c r="D246" s="53"/>
      <c r="F246" s="55"/>
      <c r="H246" s="178"/>
      <c r="Q246" s="196"/>
    </row>
    <row r="247" spans="1:20" ht="15" customHeight="1">
      <c r="A247" s="105" t="str">
        <f>+'C-3'!A273</f>
        <v>102.</v>
      </c>
      <c r="B247" s="105" t="str">
        <f>+'C-3'!B273</f>
        <v>Other Capital Related Interest Expense</v>
      </c>
      <c r="C247" s="82"/>
      <c r="D247" s="265">
        <f>+'C-3'!D273+'C-3'!E273</f>
        <v>0</v>
      </c>
      <c r="F247" s="54"/>
      <c r="H247" s="54"/>
      <c r="J247" s="54"/>
      <c r="L247" s="54"/>
      <c r="N247" s="54"/>
      <c r="P247" s="54"/>
      <c r="Q247" s="196" t="s">
        <v>487</v>
      </c>
      <c r="R247" s="197">
        <f>F247+H247+J247+L247+N247+P247</f>
        <v>0</v>
      </c>
      <c r="T247" s="202">
        <f>+D247+R247</f>
        <v>0</v>
      </c>
    </row>
    <row r="248" spans="1:17" ht="15" customHeight="1">
      <c r="A248" s="195"/>
      <c r="C248" s="82"/>
      <c r="D248" s="53"/>
      <c r="F248" s="55"/>
      <c r="H248" s="178"/>
      <c r="Q248" s="196"/>
    </row>
    <row r="249" spans="1:20" ht="15" customHeight="1">
      <c r="A249" s="105" t="str">
        <f>+'C-3'!A275</f>
        <v>103.</v>
      </c>
      <c r="B249" s="105" t="str">
        <f>+'C-3'!B275</f>
        <v>Rent/Lease Expense - Buildings &amp; Land</v>
      </c>
      <c r="C249" s="82"/>
      <c r="D249" s="265">
        <f>+'C-3'!D275+'C-3'!E275</f>
        <v>0</v>
      </c>
      <c r="F249" s="326"/>
      <c r="H249" s="326"/>
      <c r="J249" s="54"/>
      <c r="L249" s="54"/>
      <c r="N249" s="54"/>
      <c r="P249" s="54"/>
      <c r="Q249" s="196" t="s">
        <v>489</v>
      </c>
      <c r="R249" s="197">
        <f>F249+H249+J249+L249+N249+P249</f>
        <v>0</v>
      </c>
      <c r="T249" s="202">
        <f>+D249+R249</f>
        <v>0</v>
      </c>
    </row>
    <row r="250" spans="1:17" ht="15" customHeight="1">
      <c r="A250" s="195"/>
      <c r="C250" s="82"/>
      <c r="D250" s="53"/>
      <c r="F250" s="55"/>
      <c r="H250" s="178"/>
      <c r="Q250" s="196"/>
    </row>
    <row r="251" spans="1:20" ht="15" customHeight="1">
      <c r="A251" s="105" t="str">
        <f>+'C-3'!A277</f>
        <v>104.</v>
      </c>
      <c r="B251" s="105" t="str">
        <f>+'C-3'!B277</f>
        <v>Rent/Lease Expense - Equipment</v>
      </c>
      <c r="C251" s="82"/>
      <c r="D251" s="265">
        <f>+'C-3'!D277+'C-3'!E277</f>
        <v>0</v>
      </c>
      <c r="F251" s="326"/>
      <c r="H251" s="326"/>
      <c r="J251" s="54"/>
      <c r="L251" s="54"/>
      <c r="N251" s="54"/>
      <c r="P251" s="54"/>
      <c r="Q251" s="196" t="s">
        <v>491</v>
      </c>
      <c r="R251" s="197">
        <f>F251+H251+J251+L251+N251+P251</f>
        <v>0</v>
      </c>
      <c r="T251" s="202">
        <f>+D251+R251</f>
        <v>0</v>
      </c>
    </row>
    <row r="252" spans="1:17" ht="15" customHeight="1">
      <c r="A252" s="195"/>
      <c r="C252" s="82"/>
      <c r="D252" s="53"/>
      <c r="F252" s="55"/>
      <c r="H252" s="178"/>
      <c r="Q252" s="196"/>
    </row>
    <row r="253" spans="1:20" ht="15" customHeight="1">
      <c r="A253" s="105" t="str">
        <f>+'C-3'!A279</f>
        <v>105.</v>
      </c>
      <c r="B253" s="105" t="str">
        <f>+'C-3'!B279</f>
        <v>Depreciation/Amortization</v>
      </c>
      <c r="C253" s="82"/>
      <c r="D253" s="265">
        <f>+'C-3'!D279+'C-3'!E279</f>
        <v>0</v>
      </c>
      <c r="F253" s="326"/>
      <c r="H253" s="326"/>
      <c r="J253" s="54"/>
      <c r="L253" s="54"/>
      <c r="N253" s="54"/>
      <c r="P253" s="54"/>
      <c r="Q253" s="196" t="s">
        <v>493</v>
      </c>
      <c r="R253" s="197">
        <f>F253+H253+J253+L253+N253+P253</f>
        <v>0</v>
      </c>
      <c r="T253" s="202">
        <f>+D253+R253</f>
        <v>0</v>
      </c>
    </row>
    <row r="254" spans="1:17" ht="15" customHeight="1">
      <c r="A254" s="195"/>
      <c r="C254" s="82"/>
      <c r="D254" s="53"/>
      <c r="F254" s="55"/>
      <c r="H254" s="178"/>
      <c r="Q254" s="196"/>
    </row>
    <row r="255" spans="1:20" ht="15" customHeight="1">
      <c r="A255" s="105" t="str">
        <f>+'C-3'!A281</f>
        <v>106.</v>
      </c>
      <c r="B255" s="212">
        <f>+'C-3'!B281</f>
        <v>0</v>
      </c>
      <c r="C255" s="82"/>
      <c r="D255" s="265">
        <f>+'C-3'!D281+'C-3'!E281</f>
        <v>0</v>
      </c>
      <c r="F255" s="54"/>
      <c r="H255" s="54"/>
      <c r="J255" s="54"/>
      <c r="L255" s="54"/>
      <c r="N255" s="54"/>
      <c r="P255" s="54"/>
      <c r="Q255" s="196" t="s">
        <v>495</v>
      </c>
      <c r="R255" s="197">
        <f>F255+H255+J255+L255+N255+P255</f>
        <v>0</v>
      </c>
      <c r="T255" s="202">
        <f>+D255+R255</f>
        <v>0</v>
      </c>
    </row>
    <row r="256" spans="1:17" ht="15" customHeight="1">
      <c r="A256" s="195"/>
      <c r="F256" s="55"/>
      <c r="H256" s="178"/>
      <c r="J256" s="200"/>
      <c r="Q256" s="196"/>
    </row>
    <row r="257" spans="1:20" ht="15" customHeight="1">
      <c r="A257" s="105" t="str">
        <f>+'C-3'!A283</f>
        <v>107.</v>
      </c>
      <c r="B257" s="212">
        <f>+'C-3'!B283</f>
        <v>0</v>
      </c>
      <c r="C257" s="82"/>
      <c r="D257" s="265">
        <f>+'C-3'!D283+'C-3'!E283</f>
        <v>0</v>
      </c>
      <c r="F257" s="54"/>
      <c r="H257" s="54"/>
      <c r="J257" s="54"/>
      <c r="L257" s="54"/>
      <c r="N257" s="54"/>
      <c r="P257" s="54"/>
      <c r="Q257" s="196" t="s">
        <v>496</v>
      </c>
      <c r="R257" s="197">
        <f>F257+H257+J257+L257+N257+P257</f>
        <v>0</v>
      </c>
      <c r="T257" s="202">
        <f>+D257+R257</f>
        <v>0</v>
      </c>
    </row>
    <row r="258" spans="1:17" ht="15" customHeight="1">
      <c r="A258" s="195"/>
      <c r="C258" s="82"/>
      <c r="D258" s="53"/>
      <c r="F258" s="55"/>
      <c r="H258" s="178"/>
      <c r="Q258" s="196"/>
    </row>
    <row r="259" spans="1:20" ht="15" customHeight="1">
      <c r="A259" s="105" t="str">
        <f>+'C-3'!A285</f>
        <v>108.</v>
      </c>
      <c r="B259" s="212">
        <f>+'C-3'!B285</f>
        <v>0</v>
      </c>
      <c r="C259" s="82"/>
      <c r="D259" s="265">
        <f>+'C-3'!D285+'C-3'!E285</f>
        <v>0</v>
      </c>
      <c r="F259" s="54"/>
      <c r="H259" s="54"/>
      <c r="J259" s="54"/>
      <c r="L259" s="54"/>
      <c r="N259" s="54"/>
      <c r="P259" s="54"/>
      <c r="Q259" s="196" t="s">
        <v>497</v>
      </c>
      <c r="R259" s="197">
        <f>F259+H259+J259+L259+N259+P259</f>
        <v>0</v>
      </c>
      <c r="T259" s="202">
        <f>+D259+R259</f>
        <v>0</v>
      </c>
    </row>
    <row r="260" spans="1:17" ht="15" customHeight="1">
      <c r="A260" s="195"/>
      <c r="C260" s="82"/>
      <c r="D260" s="53"/>
      <c r="F260" s="55"/>
      <c r="H260" s="178"/>
      <c r="Q260" s="196"/>
    </row>
    <row r="261" spans="1:20" ht="15" customHeight="1">
      <c r="A261" s="105" t="str">
        <f>+'C-3'!A287</f>
        <v>109.</v>
      </c>
      <c r="B261" s="212">
        <f>+'C-3'!B287</f>
        <v>0</v>
      </c>
      <c r="C261" s="82"/>
      <c r="D261" s="265">
        <f>+'C-3'!D287+'C-3'!E287</f>
        <v>0</v>
      </c>
      <c r="F261" s="54"/>
      <c r="H261" s="54"/>
      <c r="J261" s="54"/>
      <c r="L261" s="54"/>
      <c r="N261" s="54"/>
      <c r="P261" s="54"/>
      <c r="Q261" s="196" t="s">
        <v>498</v>
      </c>
      <c r="R261" s="197">
        <f>F261+H261+J261+L261+N261+P261</f>
        <v>0</v>
      </c>
      <c r="T261" s="202">
        <f>+D261+R261</f>
        <v>0</v>
      </c>
    </row>
    <row r="262" spans="1:8" ht="15" customHeight="1">
      <c r="A262" s="195"/>
      <c r="C262" s="82"/>
      <c r="D262" s="29"/>
      <c r="F262" s="55"/>
      <c r="H262" s="178"/>
    </row>
    <row r="263" spans="1:8" ht="15" customHeight="1">
      <c r="A263" s="195"/>
      <c r="C263" s="82"/>
      <c r="D263" s="29"/>
      <c r="F263" s="55"/>
      <c r="H263" s="178"/>
    </row>
    <row r="264" spans="1:20" ht="15" customHeight="1" thickBot="1">
      <c r="A264" s="105" t="str">
        <f>+'C-3'!A290</f>
        <v>110.</v>
      </c>
      <c r="B264" s="108" t="str">
        <f>+'C-3'!B290</f>
        <v>TOTAL CAPITAL COST CENTER COSTS</v>
      </c>
      <c r="C264" s="82"/>
      <c r="D264" s="264">
        <f>SUM(D245:D262)</f>
        <v>0</v>
      </c>
      <c r="F264" s="264">
        <f>SUM(F245:F262)</f>
        <v>0</v>
      </c>
      <c r="H264" s="264">
        <f>SUM(H245:H262)</f>
        <v>0</v>
      </c>
      <c r="J264" s="264">
        <f>SUM(J245:J262)</f>
        <v>0</v>
      </c>
      <c r="L264" s="264">
        <f>SUM(L245:L262)</f>
        <v>0</v>
      </c>
      <c r="N264" s="264">
        <f>SUM(N245:N262)</f>
        <v>0</v>
      </c>
      <c r="P264" s="264">
        <f>SUM(P245:P262)</f>
        <v>0</v>
      </c>
      <c r="Q264" s="196" t="s">
        <v>499</v>
      </c>
      <c r="R264" s="207">
        <f>F264+H264+J264+L264+N264+P264</f>
        <v>0</v>
      </c>
      <c r="T264" s="203">
        <f>+D264+R264</f>
        <v>0</v>
      </c>
    </row>
    <row r="265" spans="3:8" ht="15" customHeight="1" thickTop="1">
      <c r="C265" s="82"/>
      <c r="D265" s="29"/>
      <c r="F265" s="83"/>
      <c r="H265" s="177"/>
    </row>
    <row r="266" spans="3:8" ht="15" customHeight="1">
      <c r="C266" s="82"/>
      <c r="D266" s="29"/>
      <c r="F266" s="83"/>
      <c r="H266" s="177"/>
    </row>
    <row r="267" spans="1:8" ht="15" customHeight="1">
      <c r="A267" s="108" t="str">
        <f>+'C-3'!A293</f>
        <v>NON-MEDICAID ANCILLARY SERVICES:</v>
      </c>
      <c r="C267" s="82"/>
      <c r="D267" s="29"/>
      <c r="F267" s="83"/>
      <c r="H267" s="177"/>
    </row>
    <row r="268" spans="3:8" ht="15" customHeight="1">
      <c r="C268" s="82"/>
      <c r="D268" s="29"/>
      <c r="F268" s="83"/>
      <c r="H268" s="177"/>
    </row>
    <row r="269" spans="1:20" ht="15" customHeight="1">
      <c r="A269" s="105" t="str">
        <f>+'C-3'!A295</f>
        <v>111.</v>
      </c>
      <c r="B269" s="105" t="str">
        <f>+'C-3'!B295</f>
        <v>Ancillary Salaries</v>
      </c>
      <c r="C269" s="82"/>
      <c r="D269" s="266">
        <f>+'C-3'!D295+'C-3'!E295</f>
        <v>0</v>
      </c>
      <c r="F269" s="52"/>
      <c r="H269" s="52"/>
      <c r="J269" s="52"/>
      <c r="L269" s="52"/>
      <c r="N269" s="52"/>
      <c r="P269" s="52"/>
      <c r="Q269" s="196" t="s">
        <v>502</v>
      </c>
      <c r="R269" s="197">
        <f>F269+H269+J269+L269+N269+P269</f>
        <v>0</v>
      </c>
      <c r="T269" s="202">
        <f>+D269+R269</f>
        <v>0</v>
      </c>
    </row>
    <row r="270" spans="1:17" ht="15" customHeight="1">
      <c r="A270" s="195"/>
      <c r="C270" s="82"/>
      <c r="D270" s="53"/>
      <c r="F270" s="83"/>
      <c r="H270" s="177"/>
      <c r="Q270" s="196"/>
    </row>
    <row r="271" spans="1:20" ht="15" customHeight="1">
      <c r="A271" s="105" t="str">
        <f>+'C-3'!A297</f>
        <v>112.</v>
      </c>
      <c r="B271" s="105" t="str">
        <f>+'C-3'!B297</f>
        <v>Allocation of Employee Benefit Costs (Worksheet E-1)</v>
      </c>
      <c r="C271" s="82"/>
      <c r="D271" s="236">
        <f>+'C-3'!D297+'C-3'!E297</f>
        <v>0</v>
      </c>
      <c r="E271" s="491"/>
      <c r="F271" s="228"/>
      <c r="G271" s="491" t="s">
        <v>799</v>
      </c>
      <c r="H271" s="226"/>
      <c r="I271" s="491"/>
      <c r="J271" s="227"/>
      <c r="K271" s="491"/>
      <c r="L271" s="81"/>
      <c r="M271" s="491"/>
      <c r="N271" s="81"/>
      <c r="O271" s="491"/>
      <c r="P271" s="230">
        <f>'C-3'!F297</f>
        <v>0</v>
      </c>
      <c r="Q271" s="196" t="s">
        <v>504</v>
      </c>
      <c r="R271" s="197">
        <f>F271+H271+J271+L271+N271+P271</f>
        <v>0</v>
      </c>
      <c r="T271" s="202">
        <f>+D271+R271</f>
        <v>0</v>
      </c>
    </row>
    <row r="272" spans="1:17" ht="15" customHeight="1">
      <c r="A272" s="195"/>
      <c r="B272" s="30"/>
      <c r="C272" s="82"/>
      <c r="D272" s="53"/>
      <c r="F272" s="83"/>
      <c r="H272" s="177"/>
      <c r="Q272" s="196"/>
    </row>
    <row r="273" spans="1:20" ht="15" customHeight="1">
      <c r="A273" s="105" t="str">
        <f>+'C-3'!A299</f>
        <v>113.</v>
      </c>
      <c r="B273" s="105" t="str">
        <f>+'C-3'!B299</f>
        <v>Physical Therapy (incl. Supplies)</v>
      </c>
      <c r="C273" s="82"/>
      <c r="D273" s="265">
        <f>+'C-3'!D299+'C-3'!E299</f>
        <v>0</v>
      </c>
      <c r="F273" s="54"/>
      <c r="H273" s="54"/>
      <c r="J273" s="54"/>
      <c r="L273" s="54"/>
      <c r="N273" s="54"/>
      <c r="P273" s="54"/>
      <c r="Q273" s="196" t="s">
        <v>505</v>
      </c>
      <c r="R273" s="197">
        <f>F273+H273+J273+L273+N273+P273</f>
        <v>0</v>
      </c>
      <c r="T273" s="202">
        <f>+D273+R273</f>
        <v>0</v>
      </c>
    </row>
    <row r="274" spans="1:17" ht="15" customHeight="1">
      <c r="A274" s="195"/>
      <c r="C274" s="82"/>
      <c r="D274" s="53"/>
      <c r="F274" s="83"/>
      <c r="H274" s="177"/>
      <c r="Q274" s="196"/>
    </row>
    <row r="275" spans="1:20" ht="15" customHeight="1">
      <c r="A275" s="195" t="s">
        <v>507</v>
      </c>
      <c r="B275" s="28" t="s">
        <v>307</v>
      </c>
      <c r="C275" s="82"/>
      <c r="D275" s="265">
        <f>+'C-3'!D301+'C-3'!E301</f>
        <v>0</v>
      </c>
      <c r="F275" s="54"/>
      <c r="H275" s="54"/>
      <c r="J275" s="54"/>
      <c r="L275" s="54"/>
      <c r="N275" s="54"/>
      <c r="P275" s="54"/>
      <c r="Q275" s="196" t="s">
        <v>507</v>
      </c>
      <c r="R275" s="197">
        <f>F275+H275+J275+L275+N275+P275</f>
        <v>0</v>
      </c>
      <c r="T275" s="202">
        <f>+D275+R275</f>
        <v>0</v>
      </c>
    </row>
    <row r="276" spans="1:17" ht="15" customHeight="1">
      <c r="A276" s="195"/>
      <c r="C276" s="82"/>
      <c r="D276" s="53"/>
      <c r="F276" s="83"/>
      <c r="H276" s="177"/>
      <c r="Q276" s="196"/>
    </row>
    <row r="277" spans="1:20" ht="15" customHeight="1">
      <c r="A277" s="195" t="s">
        <v>308</v>
      </c>
      <c r="B277" s="28" t="s">
        <v>309</v>
      </c>
      <c r="C277" s="82"/>
      <c r="D277" s="265">
        <f>+'C-3'!D303+'C-3'!E303</f>
        <v>0</v>
      </c>
      <c r="F277" s="54"/>
      <c r="H277" s="54"/>
      <c r="J277" s="54"/>
      <c r="L277" s="54"/>
      <c r="N277" s="54"/>
      <c r="P277" s="54"/>
      <c r="Q277" s="196" t="s">
        <v>308</v>
      </c>
      <c r="R277" s="197">
        <f>F277+H277+J277+L277+N277+P277</f>
        <v>0</v>
      </c>
      <c r="T277" s="202">
        <f>+D277+R277</f>
        <v>0</v>
      </c>
    </row>
    <row r="278" spans="1:17" ht="15" customHeight="1">
      <c r="A278" s="195"/>
      <c r="C278" s="82"/>
      <c r="D278" s="53"/>
      <c r="F278" s="83"/>
      <c r="H278" s="177"/>
      <c r="Q278" s="196"/>
    </row>
    <row r="279" spans="1:20" ht="15" customHeight="1">
      <c r="A279" s="195" t="s">
        <v>310</v>
      </c>
      <c r="B279" s="28" t="s">
        <v>311</v>
      </c>
      <c r="C279" s="82"/>
      <c r="D279" s="265">
        <f>+'C-3'!D305+'C-3'!E305</f>
        <v>0</v>
      </c>
      <c r="F279" s="54"/>
      <c r="H279" s="54"/>
      <c r="J279" s="54"/>
      <c r="L279" s="54"/>
      <c r="N279" s="54"/>
      <c r="P279" s="54"/>
      <c r="Q279" s="196" t="s">
        <v>310</v>
      </c>
      <c r="R279" s="197">
        <f>F279+H279+J279+L279+N279+P279</f>
        <v>0</v>
      </c>
      <c r="T279" s="202">
        <f>+D279+R279</f>
        <v>0</v>
      </c>
    </row>
    <row r="280" spans="1:17" ht="15" customHeight="1">
      <c r="A280" s="195"/>
      <c r="C280" s="82"/>
      <c r="D280" s="53"/>
      <c r="F280" s="83"/>
      <c r="H280" s="177"/>
      <c r="Q280" s="196"/>
    </row>
    <row r="281" spans="1:20" ht="15" customHeight="1">
      <c r="A281" s="195" t="s">
        <v>312</v>
      </c>
      <c r="B281" s="28" t="s">
        <v>344</v>
      </c>
      <c r="C281" s="82"/>
      <c r="D281" s="265">
        <f>+'C-3'!D307+'C-3'!E307</f>
        <v>0</v>
      </c>
      <c r="F281" s="54"/>
      <c r="H281" s="54"/>
      <c r="J281" s="54"/>
      <c r="L281" s="54"/>
      <c r="N281" s="54"/>
      <c r="P281" s="54"/>
      <c r="Q281" s="196" t="s">
        <v>312</v>
      </c>
      <c r="R281" s="197">
        <f>F281+H281+J281+L281+N281+P281</f>
        <v>0</v>
      </c>
      <c r="T281" s="202">
        <f>+D281+R281</f>
        <v>0</v>
      </c>
    </row>
    <row r="282" spans="1:17" ht="15" customHeight="1">
      <c r="A282" s="195"/>
      <c r="C282" s="82"/>
      <c r="D282" s="53"/>
      <c r="F282" s="83"/>
      <c r="H282" s="177"/>
      <c r="Q282" s="196"/>
    </row>
    <row r="283" spans="1:20" ht="15" customHeight="1">
      <c r="A283" s="195" t="s">
        <v>313</v>
      </c>
      <c r="B283" s="28" t="s">
        <v>345</v>
      </c>
      <c r="C283" s="82"/>
      <c r="D283" s="265">
        <f>+'C-3'!D309+'C-3'!E309</f>
        <v>0</v>
      </c>
      <c r="F283" s="54"/>
      <c r="H283" s="54"/>
      <c r="J283" s="54"/>
      <c r="L283" s="54"/>
      <c r="N283" s="54"/>
      <c r="P283" s="54"/>
      <c r="Q283" s="196" t="s">
        <v>313</v>
      </c>
      <c r="R283" s="197">
        <f>F283+H283+J283+L283+N283+P283</f>
        <v>0</v>
      </c>
      <c r="T283" s="202">
        <f>+D283+R283</f>
        <v>0</v>
      </c>
    </row>
    <row r="284" spans="1:17" ht="15" customHeight="1">
      <c r="A284" s="195"/>
      <c r="C284" s="82"/>
      <c r="D284" s="53"/>
      <c r="F284" s="83"/>
      <c r="H284" s="177"/>
      <c r="Q284" s="196"/>
    </row>
    <row r="285" spans="1:20" ht="15" customHeight="1">
      <c r="A285" s="195" t="s">
        <v>314</v>
      </c>
      <c r="B285" s="28" t="s">
        <v>346</v>
      </c>
      <c r="C285" s="82"/>
      <c r="D285" s="265">
        <f>+'C-3'!D311+'C-3'!E311</f>
        <v>0</v>
      </c>
      <c r="F285" s="54"/>
      <c r="H285" s="54"/>
      <c r="J285" s="54"/>
      <c r="L285" s="54"/>
      <c r="N285" s="54"/>
      <c r="P285" s="54"/>
      <c r="Q285" s="196" t="s">
        <v>314</v>
      </c>
      <c r="R285" s="197">
        <f>F285+H285+J285+L285+N285+P285</f>
        <v>0</v>
      </c>
      <c r="T285" s="202">
        <f>+D285+R285</f>
        <v>0</v>
      </c>
    </row>
    <row r="286" spans="1:17" ht="15" customHeight="1">
      <c r="A286" s="195"/>
      <c r="C286" s="82"/>
      <c r="D286" s="53"/>
      <c r="F286" s="83"/>
      <c r="H286" s="177"/>
      <c r="Q286" s="196"/>
    </row>
    <row r="287" spans="1:20" ht="15" customHeight="1">
      <c r="A287" s="195" t="s">
        <v>315</v>
      </c>
      <c r="B287" s="28" t="s">
        <v>347</v>
      </c>
      <c r="C287" s="82"/>
      <c r="D287" s="265">
        <f>+'C-3'!D313+'C-3'!E313</f>
        <v>0</v>
      </c>
      <c r="F287" s="54"/>
      <c r="H287" s="54"/>
      <c r="J287" s="54"/>
      <c r="L287" s="54"/>
      <c r="N287" s="54"/>
      <c r="P287" s="54"/>
      <c r="Q287" s="196" t="s">
        <v>315</v>
      </c>
      <c r="R287" s="197">
        <f>F287+H287+J287+L287+N287+P287</f>
        <v>0</v>
      </c>
      <c r="T287" s="202">
        <f>+D287+R287</f>
        <v>0</v>
      </c>
    </row>
    <row r="288" spans="1:17" ht="15" customHeight="1">
      <c r="A288" s="195"/>
      <c r="C288" s="82"/>
      <c r="D288" s="53"/>
      <c r="F288" s="83"/>
      <c r="H288" s="177"/>
      <c r="Q288" s="196"/>
    </row>
    <row r="289" spans="1:20" ht="15" customHeight="1">
      <c r="A289" s="195" t="s">
        <v>316</v>
      </c>
      <c r="B289" s="28" t="s">
        <v>348</v>
      </c>
      <c r="C289" s="82"/>
      <c r="D289" s="265">
        <f>+'C-3'!D315+'C-3'!E315</f>
        <v>0</v>
      </c>
      <c r="F289" s="54"/>
      <c r="H289" s="54"/>
      <c r="J289" s="54"/>
      <c r="L289" s="54"/>
      <c r="N289" s="54"/>
      <c r="P289" s="54"/>
      <c r="Q289" s="196" t="s">
        <v>316</v>
      </c>
      <c r="R289" s="197">
        <f>F289+H289+J289+L289+N289+P289</f>
        <v>0</v>
      </c>
      <c r="T289" s="202">
        <f>+D289+R289</f>
        <v>0</v>
      </c>
    </row>
    <row r="290" spans="1:17" ht="15" customHeight="1">
      <c r="A290" s="195"/>
      <c r="C290" s="82"/>
      <c r="D290" s="53"/>
      <c r="F290" s="83"/>
      <c r="H290" s="177"/>
      <c r="Q290" s="196"/>
    </row>
    <row r="291" spans="1:20" ht="15" customHeight="1">
      <c r="A291" s="195" t="s">
        <v>317</v>
      </c>
      <c r="B291" s="28" t="str">
        <f>+SchedC3Label122</f>
        <v>Nutritional Supplements</v>
      </c>
      <c r="C291" s="82"/>
      <c r="D291" s="265">
        <f>+'C-3'!D317+'C-3'!E317</f>
        <v>0</v>
      </c>
      <c r="F291" s="54"/>
      <c r="H291" s="54"/>
      <c r="J291" s="54"/>
      <c r="L291" s="54"/>
      <c r="N291" s="54"/>
      <c r="P291" s="54"/>
      <c r="Q291" s="196" t="s">
        <v>317</v>
      </c>
      <c r="R291" s="197">
        <f>F291+H291+J291+L291+N291+P291</f>
        <v>0</v>
      </c>
      <c r="T291" s="202">
        <f>+D291+R291</f>
        <v>0</v>
      </c>
    </row>
    <row r="292" spans="1:17" ht="15" customHeight="1">
      <c r="A292" s="195"/>
      <c r="B292" s="82"/>
      <c r="C292" s="82"/>
      <c r="D292" s="53"/>
      <c r="F292" s="83"/>
      <c r="H292" s="177"/>
      <c r="Q292" s="196"/>
    </row>
    <row r="293" spans="1:20" ht="15" customHeight="1">
      <c r="A293" s="195" t="s">
        <v>318</v>
      </c>
      <c r="B293" s="238" t="str">
        <f>SchedC3Label123</f>
        <v>Other (Identify)</v>
      </c>
      <c r="C293" s="82"/>
      <c r="D293" s="265">
        <f>+'C-3'!D319+'C-3'!E319</f>
        <v>0</v>
      </c>
      <c r="F293" s="326"/>
      <c r="H293" s="326"/>
      <c r="J293" s="54"/>
      <c r="L293" s="54"/>
      <c r="N293" s="54"/>
      <c r="P293" s="54"/>
      <c r="Q293" s="196" t="s">
        <v>318</v>
      </c>
      <c r="R293" s="197">
        <f>F293+H293+J293+L293+N293+P293</f>
        <v>0</v>
      </c>
      <c r="T293" s="202">
        <f>+D293+R293</f>
        <v>0</v>
      </c>
    </row>
    <row r="294" spans="1:17" ht="15" customHeight="1">
      <c r="A294" s="195"/>
      <c r="C294" s="82"/>
      <c r="D294" s="29"/>
      <c r="F294" s="223"/>
      <c r="H294" s="223"/>
      <c r="J294" s="223"/>
      <c r="L294" s="223"/>
      <c r="N294" s="223"/>
      <c r="P294" s="223"/>
      <c r="Q294" s="223"/>
    </row>
    <row r="295" spans="1:8" ht="15" customHeight="1">
      <c r="A295" s="195" t="s">
        <v>319</v>
      </c>
      <c r="B295" s="65" t="s">
        <v>320</v>
      </c>
      <c r="C295" s="82"/>
      <c r="D295" s="29"/>
      <c r="F295" s="83"/>
      <c r="H295" s="177"/>
    </row>
    <row r="296" spans="1:20" ht="15" customHeight="1" thickBot="1">
      <c r="A296" s="195"/>
      <c r="B296" s="65" t="s">
        <v>321</v>
      </c>
      <c r="C296" s="82"/>
      <c r="D296" s="264">
        <f>SUM(D269:D294)</f>
        <v>0</v>
      </c>
      <c r="F296" s="278">
        <f>SUM(F269:F294)</f>
        <v>0</v>
      </c>
      <c r="H296" s="278">
        <f>SUM(H269:H294)</f>
        <v>0</v>
      </c>
      <c r="J296" s="278">
        <f>SUM(J269:J294)</f>
        <v>0</v>
      </c>
      <c r="L296" s="278">
        <f>SUM(L269:L294)</f>
        <v>0</v>
      </c>
      <c r="N296" s="278">
        <f>SUM(N269:N294)</f>
        <v>0</v>
      </c>
      <c r="P296" s="278">
        <f>SUM(P269:P294)</f>
        <v>0</v>
      </c>
      <c r="Q296" s="196" t="s">
        <v>319</v>
      </c>
      <c r="R296" s="207">
        <f>F296+H296+J296+L296+N296+P296</f>
        <v>0</v>
      </c>
      <c r="T296" s="203">
        <f>+D296+R296</f>
        <v>0</v>
      </c>
    </row>
    <row r="297" spans="1:8" ht="15" customHeight="1" thickTop="1">
      <c r="A297" s="195"/>
      <c r="C297" s="82"/>
      <c r="D297" s="29"/>
      <c r="F297" s="83"/>
      <c r="H297" s="177"/>
    </row>
    <row r="298" spans="3:8" ht="15" customHeight="1">
      <c r="C298" s="82"/>
      <c r="D298" s="29"/>
      <c r="F298" s="83"/>
      <c r="H298" s="177"/>
    </row>
    <row r="299" spans="1:8" ht="15" customHeight="1">
      <c r="A299" s="108" t="str">
        <f>+'C-3'!A334</f>
        <v>OTHER CARE AND NON-REIMBURSABLE EXPENSES (IDENTIFY):</v>
      </c>
      <c r="C299" s="82"/>
      <c r="D299" s="29"/>
      <c r="F299" s="83"/>
      <c r="H299" s="177"/>
    </row>
    <row r="300" spans="3:10" ht="15" customHeight="1">
      <c r="C300" s="82"/>
      <c r="D300" s="83"/>
      <c r="F300" s="83"/>
      <c r="H300" s="177"/>
      <c r="J300" s="200"/>
    </row>
    <row r="301" spans="1:20" ht="15" customHeight="1">
      <c r="A301" s="195" t="s">
        <v>323</v>
      </c>
      <c r="B301" s="28" t="s">
        <v>324</v>
      </c>
      <c r="C301" s="82"/>
      <c r="D301" s="266">
        <f>+'C-3'!D336+'C-3'!E336</f>
        <v>0</v>
      </c>
      <c r="F301" s="52"/>
      <c r="H301" s="52"/>
      <c r="J301" s="52"/>
      <c r="L301" s="52"/>
      <c r="N301" s="52"/>
      <c r="P301" s="52"/>
      <c r="Q301" s="196" t="s">
        <v>323</v>
      </c>
      <c r="R301" s="197">
        <f>F301+H301+J301+L301+N301+P301</f>
        <v>0</v>
      </c>
      <c r="T301" s="202">
        <f>+D301+R301</f>
        <v>0</v>
      </c>
    </row>
    <row r="302" spans="1:17" ht="15" customHeight="1">
      <c r="A302" s="195"/>
      <c r="B302" s="30"/>
      <c r="C302" s="82"/>
      <c r="D302" s="53"/>
      <c r="F302" s="29"/>
      <c r="H302" s="29"/>
      <c r="J302" s="29"/>
      <c r="L302" s="29"/>
      <c r="N302" s="29"/>
      <c r="P302" s="29"/>
      <c r="Q302" s="196"/>
    </row>
    <row r="303" spans="1:20" ht="15" customHeight="1">
      <c r="A303" s="195" t="s">
        <v>325</v>
      </c>
      <c r="B303" s="64" t="s">
        <v>452</v>
      </c>
      <c r="C303" s="82"/>
      <c r="D303" s="236">
        <f>+'C-3'!D338+'C-3'!E338</f>
        <v>0</v>
      </c>
      <c r="E303" s="491"/>
      <c r="F303" s="228"/>
      <c r="G303" s="491" t="s">
        <v>799</v>
      </c>
      <c r="H303" s="226"/>
      <c r="I303" s="491"/>
      <c r="J303" s="227"/>
      <c r="K303" s="491"/>
      <c r="L303" s="81"/>
      <c r="M303" s="491"/>
      <c r="N303" s="81"/>
      <c r="O303" s="491"/>
      <c r="P303" s="230">
        <f>'C-3'!F338</f>
        <v>0</v>
      </c>
      <c r="Q303" s="196" t="s">
        <v>325</v>
      </c>
      <c r="R303" s="197">
        <f>F303+H303+J303+L303+N303+P303</f>
        <v>0</v>
      </c>
      <c r="T303" s="202">
        <f>+D303+R303</f>
        <v>0</v>
      </c>
    </row>
    <row r="304" spans="1:17" ht="15" customHeight="1">
      <c r="A304" s="195"/>
      <c r="B304" s="30"/>
      <c r="C304" s="82"/>
      <c r="D304" s="53"/>
      <c r="F304" s="29"/>
      <c r="H304" s="29"/>
      <c r="J304" s="29"/>
      <c r="L304" s="29"/>
      <c r="N304" s="29"/>
      <c r="P304" s="29"/>
      <c r="Q304" s="196"/>
    </row>
    <row r="305" spans="1:20" ht="15" customHeight="1">
      <c r="A305" s="195" t="s">
        <v>326</v>
      </c>
      <c r="B305" s="28" t="s">
        <v>327</v>
      </c>
      <c r="C305" s="82"/>
      <c r="D305" s="265">
        <f>+'C-3'!D340+'C-3'!E340</f>
        <v>0</v>
      </c>
      <c r="F305" s="54"/>
      <c r="H305" s="54"/>
      <c r="J305" s="54"/>
      <c r="L305" s="54"/>
      <c r="N305" s="54"/>
      <c r="P305" s="54"/>
      <c r="Q305" s="196" t="s">
        <v>326</v>
      </c>
      <c r="R305" s="197">
        <f>F305+H305+J305+L305+N305+P305</f>
        <v>0</v>
      </c>
      <c r="T305" s="202">
        <f>+D305+R305</f>
        <v>0</v>
      </c>
    </row>
    <row r="306" spans="1:17" ht="15" customHeight="1">
      <c r="A306" s="195"/>
      <c r="B306" s="30"/>
      <c r="C306" s="82"/>
      <c r="D306" s="53"/>
      <c r="F306" s="29"/>
      <c r="H306" s="29"/>
      <c r="J306" s="29"/>
      <c r="L306" s="29"/>
      <c r="N306" s="29"/>
      <c r="P306" s="29"/>
      <c r="Q306" s="196"/>
    </row>
    <row r="307" spans="1:20" ht="15" customHeight="1">
      <c r="A307" s="195" t="s">
        <v>328</v>
      </c>
      <c r="B307" s="28" t="s">
        <v>329</v>
      </c>
      <c r="C307" s="82"/>
      <c r="D307" s="265">
        <f>+'C-3'!D342+'C-3'!E342</f>
        <v>0</v>
      </c>
      <c r="F307" s="54"/>
      <c r="H307" s="54"/>
      <c r="J307" s="54"/>
      <c r="L307" s="54"/>
      <c r="N307" s="54"/>
      <c r="P307" s="54"/>
      <c r="Q307" s="196" t="s">
        <v>328</v>
      </c>
      <c r="R307" s="197">
        <f>F307+H307+J307+L307+N307+P307</f>
        <v>0</v>
      </c>
      <c r="T307" s="202">
        <f>+D307+R307</f>
        <v>0</v>
      </c>
    </row>
    <row r="308" spans="1:17" ht="15" customHeight="1">
      <c r="A308" s="195"/>
      <c r="B308" s="30"/>
      <c r="C308" s="82"/>
      <c r="D308" s="53"/>
      <c r="F308" s="29"/>
      <c r="H308" s="29"/>
      <c r="J308" s="29"/>
      <c r="L308" s="29"/>
      <c r="N308" s="29"/>
      <c r="P308" s="29"/>
      <c r="Q308" s="196"/>
    </row>
    <row r="309" spans="1:20" ht="15" customHeight="1">
      <c r="A309" s="195" t="s">
        <v>330</v>
      </c>
      <c r="B309" s="64" t="s">
        <v>331</v>
      </c>
      <c r="C309" s="82"/>
      <c r="D309" s="265">
        <f>+'C-3'!D344+'C-3'!E344</f>
        <v>0</v>
      </c>
      <c r="F309" s="54"/>
      <c r="H309" s="54"/>
      <c r="J309" s="54"/>
      <c r="L309" s="54"/>
      <c r="N309" s="54"/>
      <c r="P309" s="54"/>
      <c r="Q309" s="196" t="s">
        <v>330</v>
      </c>
      <c r="R309" s="197">
        <f>F309+H309+J309+L309+N309+P309</f>
        <v>0</v>
      </c>
      <c r="T309" s="202">
        <f>+D309+R309</f>
        <v>0</v>
      </c>
    </row>
    <row r="310" spans="1:17" ht="15" customHeight="1">
      <c r="A310" s="195"/>
      <c r="B310" s="30"/>
      <c r="C310" s="82"/>
      <c r="D310" s="53"/>
      <c r="F310" s="29"/>
      <c r="H310" s="29"/>
      <c r="J310" s="29"/>
      <c r="L310" s="29"/>
      <c r="N310" s="29"/>
      <c r="P310" s="29"/>
      <c r="Q310" s="196"/>
    </row>
    <row r="311" spans="1:20" ht="15" customHeight="1">
      <c r="A311" s="195" t="s">
        <v>332</v>
      </c>
      <c r="B311" s="64" t="s">
        <v>333</v>
      </c>
      <c r="C311" s="82"/>
      <c r="D311" s="265">
        <f>+'C-3'!D346+'C-3'!E346</f>
        <v>0</v>
      </c>
      <c r="F311" s="54"/>
      <c r="H311" s="54"/>
      <c r="J311" s="54"/>
      <c r="L311" s="54"/>
      <c r="N311" s="54"/>
      <c r="P311" s="54"/>
      <c r="Q311" s="196" t="s">
        <v>332</v>
      </c>
      <c r="R311" s="197">
        <f>F311+H311+J311+L311+N311+P311</f>
        <v>0</v>
      </c>
      <c r="T311" s="202">
        <f>+D311+R311</f>
        <v>0</v>
      </c>
    </row>
    <row r="312" spans="1:17" ht="15" customHeight="1">
      <c r="A312" s="195"/>
      <c r="B312" s="30"/>
      <c r="C312" s="82"/>
      <c r="D312" s="53"/>
      <c r="F312" s="29"/>
      <c r="H312" s="29"/>
      <c r="J312" s="29"/>
      <c r="L312" s="29"/>
      <c r="N312" s="29"/>
      <c r="P312" s="29"/>
      <c r="Q312" s="196"/>
    </row>
    <row r="313" spans="1:20" ht="15" customHeight="1">
      <c r="A313" s="195" t="s">
        <v>334</v>
      </c>
      <c r="B313" s="64" t="s">
        <v>469</v>
      </c>
      <c r="C313" s="82"/>
      <c r="D313" s="236">
        <f>+'C-3'!D348+'C-3'!E348</f>
        <v>0</v>
      </c>
      <c r="E313" s="491"/>
      <c r="F313" s="228"/>
      <c r="G313" s="491" t="s">
        <v>799</v>
      </c>
      <c r="H313" s="226"/>
      <c r="I313" s="491"/>
      <c r="J313" s="227"/>
      <c r="K313" s="491"/>
      <c r="L313" s="81"/>
      <c r="M313" s="491"/>
      <c r="N313" s="81"/>
      <c r="O313" s="491"/>
      <c r="P313" s="230">
        <f>'C-3'!F348</f>
        <v>0</v>
      </c>
      <c r="Q313" s="196" t="s">
        <v>334</v>
      </c>
      <c r="R313" s="197">
        <f>F313+H313+J313+L313+N313+P313</f>
        <v>0</v>
      </c>
      <c r="T313" s="202">
        <f>+D313+R313</f>
        <v>0</v>
      </c>
    </row>
    <row r="314" spans="1:17" ht="15" customHeight="1">
      <c r="A314" s="195"/>
      <c r="B314" s="30"/>
      <c r="C314" s="82"/>
      <c r="D314" s="53"/>
      <c r="F314" s="29"/>
      <c r="H314" s="29"/>
      <c r="J314" s="29"/>
      <c r="L314" s="29"/>
      <c r="N314" s="29"/>
      <c r="P314" s="29"/>
      <c r="Q314" s="196"/>
    </row>
    <row r="315" spans="1:20" ht="15" customHeight="1">
      <c r="A315" s="195" t="s">
        <v>335</v>
      </c>
      <c r="B315" s="81" t="s">
        <v>232</v>
      </c>
      <c r="C315" s="82"/>
      <c r="D315" s="265">
        <f>+'C-3'!D350+'C-3'!E350</f>
        <v>0</v>
      </c>
      <c r="F315" s="54"/>
      <c r="H315" s="54"/>
      <c r="J315" s="54"/>
      <c r="L315" s="54"/>
      <c r="N315" s="54"/>
      <c r="P315" s="54"/>
      <c r="Q315" s="196" t="s">
        <v>335</v>
      </c>
      <c r="R315" s="197">
        <f>F315+H315+J315+L315+N315+P315</f>
        <v>0</v>
      </c>
      <c r="T315" s="202">
        <f>+D315+R315</f>
        <v>0</v>
      </c>
    </row>
    <row r="316" spans="1:17" ht="15" customHeight="1">
      <c r="A316" s="195"/>
      <c r="B316" s="82"/>
      <c r="C316" s="82"/>
      <c r="D316" s="53"/>
      <c r="F316" s="29"/>
      <c r="H316" s="29"/>
      <c r="J316" s="29"/>
      <c r="L316" s="29"/>
      <c r="N316" s="29"/>
      <c r="P316" s="29"/>
      <c r="Q316" s="196"/>
    </row>
    <row r="317" spans="1:20" ht="15" customHeight="1">
      <c r="A317" s="195" t="s">
        <v>336</v>
      </c>
      <c r="B317" s="239">
        <f>+SchedC3Label133</f>
        <v>0</v>
      </c>
      <c r="C317" s="82"/>
      <c r="D317" s="265">
        <f>+'C-3'!D352+'C-3'!E352</f>
        <v>0</v>
      </c>
      <c r="F317" s="54"/>
      <c r="H317" s="54"/>
      <c r="J317" s="54"/>
      <c r="L317" s="54"/>
      <c r="N317" s="54"/>
      <c r="P317" s="54"/>
      <c r="Q317" s="196" t="s">
        <v>336</v>
      </c>
      <c r="R317" s="197">
        <f>F317+H317+J317+L317+N317+P317</f>
        <v>0</v>
      </c>
      <c r="T317" s="202">
        <f>+D317+R317</f>
        <v>0</v>
      </c>
    </row>
    <row r="318" spans="1:17" ht="15" customHeight="1">
      <c r="A318" s="195"/>
      <c r="B318" s="64"/>
      <c r="C318" s="82"/>
      <c r="D318" s="53"/>
      <c r="F318" s="29"/>
      <c r="H318" s="29"/>
      <c r="J318" s="29"/>
      <c r="L318" s="29"/>
      <c r="N318" s="29"/>
      <c r="P318" s="29"/>
      <c r="Q318" s="196"/>
    </row>
    <row r="319" spans="1:20" ht="15" customHeight="1">
      <c r="A319" s="195" t="s">
        <v>508</v>
      </c>
      <c r="B319" s="238">
        <f>+SchedC3Label134</f>
        <v>0</v>
      </c>
      <c r="C319" s="82"/>
      <c r="D319" s="265">
        <f>+'C-3'!D354+'C-3'!E354</f>
        <v>0</v>
      </c>
      <c r="F319" s="54"/>
      <c r="H319" s="54"/>
      <c r="J319" s="54"/>
      <c r="L319" s="54"/>
      <c r="N319" s="54"/>
      <c r="P319" s="54"/>
      <c r="Q319" s="196" t="s">
        <v>508</v>
      </c>
      <c r="R319" s="197">
        <f>F319+H319+J319+L319+N319+P319</f>
        <v>0</v>
      </c>
      <c r="T319" s="202">
        <f>+D319+R319</f>
        <v>0</v>
      </c>
    </row>
    <row r="320" spans="1:8" ht="15" customHeight="1">
      <c r="A320" s="195"/>
      <c r="C320" s="82"/>
      <c r="D320" s="83"/>
      <c r="F320" s="53"/>
      <c r="H320" s="177"/>
    </row>
    <row r="321" spans="1:14" ht="15" customHeight="1">
      <c r="A321" s="195" t="s">
        <v>509</v>
      </c>
      <c r="B321" s="65" t="s">
        <v>510</v>
      </c>
      <c r="C321" s="82"/>
      <c r="D321" s="83"/>
      <c r="F321" s="53"/>
      <c r="H321" s="177"/>
      <c r="N321" s="79"/>
    </row>
    <row r="322" spans="1:20" ht="15" customHeight="1" thickBot="1">
      <c r="A322" s="195"/>
      <c r="B322" s="65" t="s">
        <v>511</v>
      </c>
      <c r="C322" s="82"/>
      <c r="D322" s="264">
        <f>SUM(D301:D320)</f>
        <v>0</v>
      </c>
      <c r="F322" s="264">
        <f>SUM(F301:F320)</f>
        <v>0</v>
      </c>
      <c r="H322" s="264">
        <f>SUM(H301:H320)</f>
        <v>0</v>
      </c>
      <c r="J322" s="264">
        <f>SUM(J301:J320)</f>
        <v>0</v>
      </c>
      <c r="L322" s="264">
        <f>SUM(L301:L320)</f>
        <v>0</v>
      </c>
      <c r="N322" s="264">
        <f>SUM(N301:N320)</f>
        <v>0</v>
      </c>
      <c r="P322" s="264">
        <f>SUM(P301:P320)</f>
        <v>0</v>
      </c>
      <c r="Q322" s="196" t="s">
        <v>509</v>
      </c>
      <c r="R322" s="207">
        <f>F322+H322+J322+L322+N322+P322</f>
        <v>0</v>
      </c>
      <c r="T322" s="203">
        <f>+D322+R322</f>
        <v>0</v>
      </c>
    </row>
    <row r="323" spans="1:8" ht="15" customHeight="1" thickTop="1">
      <c r="A323" s="195"/>
      <c r="C323" s="82"/>
      <c r="D323" s="29"/>
      <c r="F323" s="53"/>
      <c r="H323" s="177"/>
    </row>
    <row r="324" spans="1:8" ht="15" customHeight="1">
      <c r="A324" s="195"/>
      <c r="C324" s="82"/>
      <c r="D324" s="29"/>
      <c r="F324" s="53"/>
      <c r="H324" s="177"/>
    </row>
    <row r="325" spans="1:20" ht="15" customHeight="1" thickBot="1">
      <c r="A325" s="108" t="str">
        <f>+'C-3'!A360</f>
        <v>136.</v>
      </c>
      <c r="B325" s="65" t="s">
        <v>513</v>
      </c>
      <c r="C325" s="82"/>
      <c r="D325" s="274">
        <f>D132+D152+D180+D210+D240+D264+D296+D322</f>
        <v>0</v>
      </c>
      <c r="F325" s="274">
        <f>F132+F152+F180+F210+F240+F264+F296+F322</f>
        <v>0</v>
      </c>
      <c r="H325" s="274">
        <f>H132+H152+H180+H210+H240+H264+H296+H322</f>
        <v>0</v>
      </c>
      <c r="J325" s="274">
        <f>J132+J152+J180+J210+J240+J264+J296+J322</f>
        <v>0</v>
      </c>
      <c r="L325" s="274">
        <f>L132+L152+L180+L210+L240+L264+L296+L322</f>
        <v>0</v>
      </c>
      <c r="N325" s="274">
        <f>N132+N152+N180+N210+N240+N264+N296+N322</f>
        <v>0</v>
      </c>
      <c r="P325" s="274">
        <f>P132+P152+P180+P210+P240+P264+P296+P322</f>
        <v>0</v>
      </c>
      <c r="Q325" s="196" t="s">
        <v>512</v>
      </c>
      <c r="R325" s="207">
        <f>F325+H325+J325+L325+N325+P325</f>
        <v>0</v>
      </c>
      <c r="T325" s="203">
        <f>+D325+R325</f>
        <v>0</v>
      </c>
    </row>
    <row r="326" spans="1:8" ht="15" customHeight="1" thickTop="1">
      <c r="A326" s="195"/>
      <c r="C326" s="82"/>
      <c r="D326" s="29"/>
      <c r="F326" s="83"/>
      <c r="H326" s="17"/>
    </row>
    <row r="327" spans="1:8" ht="15" customHeight="1">
      <c r="A327" s="195"/>
      <c r="C327" s="82"/>
      <c r="D327" s="29"/>
      <c r="F327" s="83"/>
      <c r="H327" s="17"/>
    </row>
    <row r="328" spans="1:17" ht="15" customHeight="1" thickBot="1">
      <c r="A328" s="195" t="s">
        <v>514</v>
      </c>
      <c r="B328" s="28" t="s">
        <v>515</v>
      </c>
      <c r="C328" s="82"/>
      <c r="D328" s="267">
        <f>'audit C-2'!D61-'audit C-3'!D325</f>
        <v>0</v>
      </c>
      <c r="F328" s="83"/>
      <c r="H328" s="17"/>
      <c r="Q328" s="196" t="s">
        <v>514</v>
      </c>
    </row>
    <row r="329" spans="3:8" ht="15" customHeight="1" thickTop="1">
      <c r="C329" s="82"/>
      <c r="D329" s="29"/>
      <c r="F329" s="83"/>
      <c r="H329" s="17"/>
    </row>
    <row r="330" spans="3:8" ht="15" customHeight="1">
      <c r="C330" s="82"/>
      <c r="D330" s="29"/>
      <c r="F330" s="83"/>
      <c r="H330" s="17"/>
    </row>
    <row r="331" spans="3:8" ht="15" customHeight="1">
      <c r="C331" s="82"/>
      <c r="F331" s="83"/>
      <c r="H331" s="17"/>
    </row>
    <row r="332" spans="3:8" ht="15" customHeight="1">
      <c r="C332" s="82"/>
      <c r="F332" s="83"/>
      <c r="H332" s="17"/>
    </row>
    <row r="333" spans="3:8" ht="15" customHeight="1">
      <c r="C333" s="82"/>
      <c r="F333" s="83"/>
      <c r="H333" s="17"/>
    </row>
    <row r="334" spans="3:8" ht="15" customHeight="1">
      <c r="C334" s="82"/>
      <c r="F334" s="83"/>
      <c r="H334" s="17"/>
    </row>
    <row r="335" spans="3:8" ht="15" customHeight="1">
      <c r="C335" s="82"/>
      <c r="F335" s="83"/>
      <c r="H335" s="17"/>
    </row>
    <row r="336" spans="3:8" ht="15" customHeight="1">
      <c r="C336" s="82"/>
      <c r="F336" s="83"/>
      <c r="H336" s="17"/>
    </row>
    <row r="337" spans="3:8" ht="15" customHeight="1">
      <c r="C337" s="82"/>
      <c r="F337" s="83"/>
      <c r="H337" s="17"/>
    </row>
    <row r="338" spans="3:8" ht="15" customHeight="1">
      <c r="C338" s="82"/>
      <c r="F338" s="83"/>
      <c r="H338" s="17"/>
    </row>
    <row r="339" spans="3:8" ht="15" customHeight="1">
      <c r="C339" s="82"/>
      <c r="F339" s="83"/>
      <c r="H339" s="17"/>
    </row>
    <row r="340" spans="3:8" ht="15" customHeight="1">
      <c r="C340" s="82"/>
      <c r="F340" s="83"/>
      <c r="H340" s="17"/>
    </row>
    <row r="341" spans="3:10" ht="15" customHeight="1">
      <c r="C341" s="82"/>
      <c r="F341" s="83"/>
      <c r="H341" s="17"/>
      <c r="J341" s="200"/>
    </row>
    <row r="342" spans="3:8" ht="15" customHeight="1">
      <c r="C342" s="82"/>
      <c r="F342" s="83"/>
      <c r="H342" s="17"/>
    </row>
    <row r="343" spans="3:8" ht="15" customHeight="1">
      <c r="C343" s="82"/>
      <c r="F343" s="83"/>
      <c r="H343" s="17"/>
    </row>
    <row r="344" spans="3:8" ht="15" customHeight="1">
      <c r="C344" s="82"/>
      <c r="F344" s="83"/>
      <c r="H344" s="17"/>
    </row>
    <row r="345" spans="3:8" ht="15" customHeight="1">
      <c r="C345" s="82"/>
      <c r="F345" s="83"/>
      <c r="H345" s="17"/>
    </row>
    <row r="346" spans="3:8" ht="15" customHeight="1">
      <c r="C346" s="82"/>
      <c r="F346" s="83"/>
      <c r="H346" s="17"/>
    </row>
    <row r="347" spans="3:8" ht="15" customHeight="1">
      <c r="C347" s="82"/>
      <c r="F347" s="83"/>
      <c r="H347" s="17"/>
    </row>
    <row r="348" spans="3:8" ht="15" customHeight="1">
      <c r="C348" s="82"/>
      <c r="F348" s="83"/>
      <c r="H348" s="17"/>
    </row>
    <row r="349" spans="3:8" ht="15" customHeight="1">
      <c r="C349" s="82"/>
      <c r="F349" s="83"/>
      <c r="H349" s="17"/>
    </row>
    <row r="350" spans="6:8" ht="15" customHeight="1">
      <c r="F350" s="83"/>
      <c r="H350" s="17"/>
    </row>
    <row r="351" spans="6:8" ht="15" customHeight="1">
      <c r="F351" s="83"/>
      <c r="H351" s="17"/>
    </row>
    <row r="352" spans="6:8" ht="15" customHeight="1">
      <c r="F352" s="83"/>
      <c r="H352" s="17"/>
    </row>
    <row r="353" spans="6:8" ht="15" customHeight="1">
      <c r="F353" s="83"/>
      <c r="H353" s="17"/>
    </row>
    <row r="354" spans="6:8" ht="15" customHeight="1">
      <c r="F354" s="83"/>
      <c r="H354" s="17"/>
    </row>
    <row r="355" spans="6:8" ht="15" customHeight="1">
      <c r="F355" s="83"/>
      <c r="H355" s="17"/>
    </row>
    <row r="356" spans="6:8" ht="15" customHeight="1">
      <c r="F356" s="83"/>
      <c r="H356" s="17"/>
    </row>
    <row r="357" spans="6:8" ht="15" customHeight="1">
      <c r="F357" s="83"/>
      <c r="H357" s="17"/>
    </row>
    <row r="358" spans="6:8" ht="15" customHeight="1">
      <c r="F358" s="83"/>
      <c r="H358" s="17"/>
    </row>
    <row r="359" spans="6:8" ht="15" customHeight="1">
      <c r="F359" s="83"/>
      <c r="H359" s="17"/>
    </row>
    <row r="360" spans="6:8" ht="15" customHeight="1">
      <c r="F360" s="83"/>
      <c r="H360" s="17"/>
    </row>
    <row r="361" spans="6:8" ht="15" customHeight="1">
      <c r="F361" s="83"/>
      <c r="H361" s="17"/>
    </row>
    <row r="362" spans="6:8" ht="15" customHeight="1">
      <c r="F362" s="83"/>
      <c r="H362" s="17"/>
    </row>
    <row r="363" spans="6:8" ht="15" customHeight="1">
      <c r="F363" s="83"/>
      <c r="H363" s="17"/>
    </row>
    <row r="364" ht="15" customHeight="1">
      <c r="F364" s="28"/>
    </row>
    <row r="365" spans="6:8" ht="15" customHeight="1">
      <c r="F365" s="83"/>
      <c r="H365" s="17"/>
    </row>
    <row r="366" spans="6:8" ht="15" customHeight="1">
      <c r="F366" s="83"/>
      <c r="H366" s="17"/>
    </row>
    <row r="367" ht="15" customHeight="1">
      <c r="H367" s="18"/>
    </row>
    <row r="368" ht="15" customHeight="1">
      <c r="H368" s="18"/>
    </row>
    <row r="369" ht="15" customHeight="1">
      <c r="H369" s="18"/>
    </row>
    <row r="370" ht="15" customHeight="1">
      <c r="H370" s="18"/>
    </row>
    <row r="371" ht="15" customHeight="1">
      <c r="H371" s="18"/>
    </row>
    <row r="372" ht="15" customHeight="1">
      <c r="H372" s="18"/>
    </row>
    <row r="373" ht="15" customHeight="1">
      <c r="H373" s="18"/>
    </row>
    <row r="374" ht="15" customHeight="1">
      <c r="H374" s="18"/>
    </row>
    <row r="375" ht="15" customHeight="1">
      <c r="H375" s="18"/>
    </row>
    <row r="376" ht="15" customHeight="1">
      <c r="H376" s="18"/>
    </row>
    <row r="377" ht="15" customHeight="1">
      <c r="H377" s="18"/>
    </row>
    <row r="378" ht="15" customHeight="1">
      <c r="H378" s="18"/>
    </row>
    <row r="379" ht="15" customHeight="1">
      <c r="H379" s="18"/>
    </row>
    <row r="380" ht="15" customHeight="1">
      <c r="H380" s="18"/>
    </row>
    <row r="381" ht="15" customHeight="1">
      <c r="H381" s="18"/>
    </row>
    <row r="382" ht="15" customHeight="1">
      <c r="H382" s="18"/>
    </row>
    <row r="383" spans="1:8" ht="15" customHeight="1">
      <c r="A383" s="205"/>
      <c r="B383" s="65"/>
      <c r="C383" s="65"/>
      <c r="D383" s="65"/>
      <c r="H383" s="18"/>
    </row>
    <row r="384" spans="1:8" ht="15" customHeight="1">
      <c r="A384" s="205"/>
      <c r="B384" s="65"/>
      <c r="C384" s="65"/>
      <c r="D384" s="65"/>
      <c r="H384" s="18"/>
    </row>
    <row r="385" spans="1:8" ht="15" customHeight="1">
      <c r="A385" s="205"/>
      <c r="B385" s="65"/>
      <c r="C385" s="65"/>
      <c r="D385" s="65"/>
      <c r="H385" s="18"/>
    </row>
    <row r="386" spans="1:8" ht="15" customHeight="1">
      <c r="A386" s="205"/>
      <c r="B386" s="65"/>
      <c r="C386" s="65"/>
      <c r="D386" s="65"/>
      <c r="H386" s="18"/>
    </row>
    <row r="387" spans="1:8" ht="15" customHeight="1">
      <c r="A387" s="205"/>
      <c r="B387" s="65"/>
      <c r="C387" s="65"/>
      <c r="D387" s="65"/>
      <c r="H387" s="18"/>
    </row>
    <row r="388" spans="1:8" ht="15" customHeight="1">
      <c r="A388" s="205"/>
      <c r="B388" s="65"/>
      <c r="C388" s="65"/>
      <c r="D388" s="65"/>
      <c r="H388" s="18"/>
    </row>
    <row r="389" spans="1:8" ht="15" customHeight="1">
      <c r="A389" s="205"/>
      <c r="B389" s="65"/>
      <c r="C389" s="65"/>
      <c r="D389" s="65"/>
      <c r="H389" s="18"/>
    </row>
    <row r="390" spans="1:8" ht="15" customHeight="1">
      <c r="A390" s="205"/>
      <c r="B390" s="65"/>
      <c r="C390" s="65"/>
      <c r="D390" s="65"/>
      <c r="H390" s="18"/>
    </row>
    <row r="391" spans="1:8" ht="15" customHeight="1">
      <c r="A391" s="205"/>
      <c r="B391" s="65"/>
      <c r="C391" s="65"/>
      <c r="D391" s="65"/>
      <c r="H391" s="18"/>
    </row>
    <row r="392" spans="1:8" ht="15" customHeight="1">
      <c r="A392" s="205"/>
      <c r="B392" s="65"/>
      <c r="C392" s="65"/>
      <c r="D392" s="65"/>
      <c r="H392" s="18"/>
    </row>
    <row r="393" spans="1:8" ht="15" customHeight="1">
      <c r="A393" s="205"/>
      <c r="B393" s="65"/>
      <c r="C393" s="65"/>
      <c r="D393" s="65"/>
      <c r="H393" s="18"/>
    </row>
    <row r="394" spans="1:8" ht="15" customHeight="1">
      <c r="A394" s="205"/>
      <c r="B394" s="65"/>
      <c r="C394" s="65"/>
      <c r="D394" s="65"/>
      <c r="H394" s="18"/>
    </row>
    <row r="395" spans="1:8" ht="15" customHeight="1">
      <c r="A395" s="205"/>
      <c r="B395" s="65"/>
      <c r="C395" s="65"/>
      <c r="D395" s="65"/>
      <c r="H395" s="18"/>
    </row>
    <row r="396" spans="1:8" ht="15" customHeight="1">
      <c r="A396" s="205"/>
      <c r="B396" s="65"/>
      <c r="C396" s="65"/>
      <c r="D396" s="65"/>
      <c r="H396" s="18"/>
    </row>
    <row r="397" spans="1:4" ht="15" customHeight="1">
      <c r="A397" s="205"/>
      <c r="B397" s="65"/>
      <c r="C397" s="65"/>
      <c r="D397" s="65"/>
    </row>
    <row r="398" spans="1:4" ht="15" customHeight="1">
      <c r="A398" s="205"/>
      <c r="B398" s="65"/>
      <c r="C398" s="65"/>
      <c r="D398" s="65"/>
    </row>
    <row r="399" spans="1:15" ht="15" customHeight="1">
      <c r="A399" s="205"/>
      <c r="B399" s="65"/>
      <c r="C399" s="65"/>
      <c r="D399" s="65"/>
      <c r="E399" s="490"/>
      <c r="G399" s="490"/>
      <c r="I399" s="490"/>
      <c r="K399" s="490"/>
      <c r="M399" s="490"/>
      <c r="O399" s="490"/>
    </row>
    <row r="400" spans="1:15" ht="15" customHeight="1">
      <c r="A400" s="205"/>
      <c r="B400" s="65"/>
      <c r="C400" s="65"/>
      <c r="D400" s="65"/>
      <c r="E400" s="490"/>
      <c r="G400" s="490"/>
      <c r="I400" s="490"/>
      <c r="K400" s="490"/>
      <c r="M400" s="490"/>
      <c r="O400" s="490"/>
    </row>
    <row r="401" spans="1:15" ht="15" customHeight="1">
      <c r="A401" s="205"/>
      <c r="B401" s="65"/>
      <c r="C401" s="65"/>
      <c r="D401" s="65"/>
      <c r="E401" s="490"/>
      <c r="G401" s="490"/>
      <c r="I401" s="490"/>
      <c r="K401" s="490"/>
      <c r="M401" s="490"/>
      <c r="O401" s="490"/>
    </row>
    <row r="402" spans="1:15" ht="15" customHeight="1">
      <c r="A402" s="205"/>
      <c r="B402" s="65"/>
      <c r="C402" s="65"/>
      <c r="D402" s="65"/>
      <c r="E402" s="490"/>
      <c r="G402" s="490"/>
      <c r="I402" s="490"/>
      <c r="K402" s="490"/>
      <c r="M402" s="490"/>
      <c r="O402" s="490"/>
    </row>
    <row r="403" spans="1:15" ht="15" customHeight="1">
      <c r="A403" s="205"/>
      <c r="B403" s="65"/>
      <c r="C403" s="65"/>
      <c r="D403" s="65"/>
      <c r="E403" s="490"/>
      <c r="G403" s="490"/>
      <c r="I403" s="490"/>
      <c r="K403" s="490"/>
      <c r="M403" s="490"/>
      <c r="O403" s="490"/>
    </row>
    <row r="404" spans="1:15" ht="15" customHeight="1">
      <c r="A404" s="205"/>
      <c r="B404" s="65"/>
      <c r="C404" s="65"/>
      <c r="D404" s="65"/>
      <c r="E404" s="490"/>
      <c r="G404" s="490"/>
      <c r="I404" s="490"/>
      <c r="K404" s="490"/>
      <c r="M404" s="490"/>
      <c r="O404" s="490"/>
    </row>
    <row r="405" spans="1:15" ht="15" customHeight="1">
      <c r="A405" s="205"/>
      <c r="B405" s="65"/>
      <c r="C405" s="65"/>
      <c r="D405" s="65"/>
      <c r="E405" s="490"/>
      <c r="G405" s="490"/>
      <c r="I405" s="490"/>
      <c r="K405" s="490"/>
      <c r="M405" s="490"/>
      <c r="O405" s="490"/>
    </row>
    <row r="406" spans="1:15" ht="15" customHeight="1">
      <c r="A406" s="205"/>
      <c r="B406" s="65"/>
      <c r="C406" s="65"/>
      <c r="D406" s="65"/>
      <c r="E406" s="490"/>
      <c r="G406" s="490"/>
      <c r="I406" s="490"/>
      <c r="K406" s="490"/>
      <c r="M406" s="490"/>
      <c r="O406" s="490"/>
    </row>
    <row r="407" spans="1:15" ht="15" customHeight="1">
      <c r="A407" s="205"/>
      <c r="B407" s="65"/>
      <c r="C407" s="65"/>
      <c r="D407" s="65"/>
      <c r="E407" s="490"/>
      <c r="G407" s="490"/>
      <c r="I407" s="490"/>
      <c r="K407" s="490"/>
      <c r="M407" s="490"/>
      <c r="O407" s="490"/>
    </row>
    <row r="408" spans="1:15" ht="15" customHeight="1">
      <c r="A408" s="205"/>
      <c r="B408" s="65"/>
      <c r="C408" s="65"/>
      <c r="D408" s="65"/>
      <c r="E408" s="490"/>
      <c r="G408" s="490"/>
      <c r="I408" s="490"/>
      <c r="K408" s="490"/>
      <c r="M408" s="490"/>
      <c r="O408" s="490"/>
    </row>
    <row r="409" spans="1:15" ht="15" customHeight="1">
      <c r="A409" s="205"/>
      <c r="B409" s="65"/>
      <c r="C409" s="65"/>
      <c r="D409" s="65"/>
      <c r="E409" s="490"/>
      <c r="G409" s="490"/>
      <c r="I409" s="490"/>
      <c r="K409" s="490"/>
      <c r="M409" s="490"/>
      <c r="O409" s="490"/>
    </row>
    <row r="410" spans="1:15" ht="15" customHeight="1">
      <c r="A410" s="205"/>
      <c r="B410" s="65"/>
      <c r="C410" s="65"/>
      <c r="D410" s="65"/>
      <c r="E410" s="490"/>
      <c r="G410" s="490"/>
      <c r="I410" s="490"/>
      <c r="K410" s="490"/>
      <c r="M410" s="490"/>
      <c r="O410" s="490"/>
    </row>
    <row r="411" spans="1:15" ht="15" customHeight="1">
      <c r="A411" s="205"/>
      <c r="B411" s="65"/>
      <c r="C411" s="65"/>
      <c r="D411" s="65"/>
      <c r="E411" s="490"/>
      <c r="G411" s="490"/>
      <c r="I411" s="490"/>
      <c r="K411" s="490"/>
      <c r="M411" s="490"/>
      <c r="O411" s="490"/>
    </row>
    <row r="412" spans="1:15" ht="15" customHeight="1">
      <c r="A412" s="205"/>
      <c r="B412" s="65"/>
      <c r="C412" s="65"/>
      <c r="D412" s="65"/>
      <c r="E412" s="490"/>
      <c r="G412" s="490"/>
      <c r="I412" s="490"/>
      <c r="K412" s="490"/>
      <c r="M412" s="490"/>
      <c r="O412" s="490"/>
    </row>
    <row r="413" spans="1:15" ht="15" customHeight="1">
      <c r="A413" s="205"/>
      <c r="B413" s="65"/>
      <c r="C413" s="65"/>
      <c r="D413" s="65"/>
      <c r="E413" s="490"/>
      <c r="G413" s="490"/>
      <c r="I413" s="490"/>
      <c r="K413" s="490"/>
      <c r="M413" s="490"/>
      <c r="O413" s="490"/>
    </row>
    <row r="414" spans="1:15" ht="15" customHeight="1">
      <c r="A414" s="205"/>
      <c r="B414" s="65"/>
      <c r="C414" s="65"/>
      <c r="D414" s="65"/>
      <c r="E414" s="490"/>
      <c r="G414" s="490"/>
      <c r="I414" s="490"/>
      <c r="K414" s="490"/>
      <c r="M414" s="490"/>
      <c r="O414" s="490"/>
    </row>
    <row r="415" spans="1:15" ht="15" customHeight="1">
      <c r="A415" s="205"/>
      <c r="B415" s="65"/>
      <c r="C415" s="65"/>
      <c r="D415" s="65"/>
      <c r="E415" s="490"/>
      <c r="G415" s="490"/>
      <c r="I415" s="490"/>
      <c r="K415" s="490"/>
      <c r="M415" s="490"/>
      <c r="O415" s="490"/>
    </row>
    <row r="416" spans="1:15" ht="15" customHeight="1">
      <c r="A416" s="205"/>
      <c r="B416" s="65"/>
      <c r="C416" s="65"/>
      <c r="D416" s="65"/>
      <c r="E416" s="490"/>
      <c r="G416" s="490"/>
      <c r="I416" s="490"/>
      <c r="K416" s="490"/>
      <c r="M416" s="490"/>
      <c r="O416" s="490"/>
    </row>
    <row r="417" spans="1:15" ht="15" customHeight="1">
      <c r="A417" s="205"/>
      <c r="B417" s="65"/>
      <c r="C417" s="65"/>
      <c r="D417" s="65"/>
      <c r="E417" s="490"/>
      <c r="G417" s="490"/>
      <c r="I417" s="490"/>
      <c r="K417" s="490"/>
      <c r="M417" s="490"/>
      <c r="O417" s="490"/>
    </row>
    <row r="418" spans="1:15" ht="15" customHeight="1">
      <c r="A418" s="205"/>
      <c r="B418" s="65"/>
      <c r="C418" s="65"/>
      <c r="D418" s="65"/>
      <c r="E418" s="490"/>
      <c r="G418" s="490"/>
      <c r="I418" s="490"/>
      <c r="K418" s="490"/>
      <c r="M418" s="490"/>
      <c r="O418" s="490"/>
    </row>
    <row r="419" spans="1:15" ht="15" customHeight="1">
      <c r="A419" s="205"/>
      <c r="B419" s="65"/>
      <c r="C419" s="65"/>
      <c r="D419" s="65"/>
      <c r="E419" s="490"/>
      <c r="F419" s="88"/>
      <c r="G419" s="490"/>
      <c r="H419" s="65"/>
      <c r="I419" s="490"/>
      <c r="K419" s="490"/>
      <c r="M419" s="490"/>
      <c r="O419" s="490"/>
    </row>
    <row r="420" spans="1:15" ht="15" customHeight="1">
      <c r="A420" s="205"/>
      <c r="B420" s="65"/>
      <c r="C420" s="65"/>
      <c r="D420" s="65"/>
      <c r="E420" s="490"/>
      <c r="F420" s="88"/>
      <c r="G420" s="490"/>
      <c r="H420" s="65"/>
      <c r="I420" s="490"/>
      <c r="K420" s="490"/>
      <c r="M420" s="490"/>
      <c r="O420" s="490"/>
    </row>
    <row r="421" spans="1:15" ht="15" customHeight="1">
      <c r="A421" s="205"/>
      <c r="B421" s="65"/>
      <c r="C421" s="65"/>
      <c r="D421" s="65"/>
      <c r="E421" s="490"/>
      <c r="F421" s="88"/>
      <c r="G421" s="490"/>
      <c r="H421" s="65"/>
      <c r="I421" s="490"/>
      <c r="K421" s="490"/>
      <c r="M421" s="490"/>
      <c r="O421" s="490"/>
    </row>
    <row r="422" spans="1:15" ht="15" customHeight="1">
      <c r="A422" s="205"/>
      <c r="B422" s="65"/>
      <c r="C422" s="65"/>
      <c r="D422" s="65"/>
      <c r="E422" s="490"/>
      <c r="F422" s="88"/>
      <c r="G422" s="490"/>
      <c r="H422" s="65"/>
      <c r="I422" s="490"/>
      <c r="K422" s="490"/>
      <c r="M422" s="490"/>
      <c r="O422" s="490"/>
    </row>
    <row r="423" spans="1:15" ht="15" customHeight="1">
      <c r="A423" s="205"/>
      <c r="B423" s="65"/>
      <c r="C423" s="65"/>
      <c r="D423" s="65"/>
      <c r="E423" s="490"/>
      <c r="F423" s="88"/>
      <c r="G423" s="490"/>
      <c r="H423" s="65"/>
      <c r="I423" s="490"/>
      <c r="K423" s="490"/>
      <c r="M423" s="490"/>
      <c r="O423" s="490"/>
    </row>
    <row r="424" spans="1:15" ht="15" customHeight="1">
      <c r="A424" s="205"/>
      <c r="B424" s="65"/>
      <c r="C424" s="65"/>
      <c r="D424" s="65"/>
      <c r="E424" s="490"/>
      <c r="F424" s="88"/>
      <c r="G424" s="490"/>
      <c r="H424" s="65"/>
      <c r="I424" s="490"/>
      <c r="K424" s="490"/>
      <c r="M424" s="490"/>
      <c r="O424" s="490"/>
    </row>
    <row r="425" spans="1:15" ht="15" customHeight="1">
      <c r="A425" s="205"/>
      <c r="B425" s="65"/>
      <c r="C425" s="65"/>
      <c r="D425" s="65"/>
      <c r="E425" s="490"/>
      <c r="F425" s="88"/>
      <c r="G425" s="490"/>
      <c r="H425" s="65"/>
      <c r="I425" s="490"/>
      <c r="K425" s="490"/>
      <c r="M425" s="490"/>
      <c r="O425" s="490"/>
    </row>
    <row r="426" spans="1:15" ht="15" customHeight="1">
      <c r="A426" s="205"/>
      <c r="B426" s="65"/>
      <c r="C426" s="65"/>
      <c r="D426" s="65"/>
      <c r="E426" s="490"/>
      <c r="F426" s="88"/>
      <c r="G426" s="490"/>
      <c r="H426" s="65"/>
      <c r="I426" s="490"/>
      <c r="K426" s="490"/>
      <c r="M426" s="490"/>
      <c r="O426" s="490"/>
    </row>
    <row r="427" spans="1:15" ht="15" customHeight="1">
      <c r="A427" s="205"/>
      <c r="B427" s="65"/>
      <c r="C427" s="65"/>
      <c r="D427" s="65"/>
      <c r="E427" s="490"/>
      <c r="F427" s="88"/>
      <c r="G427" s="490"/>
      <c r="H427" s="65"/>
      <c r="I427" s="490"/>
      <c r="K427" s="490"/>
      <c r="M427" s="490"/>
      <c r="O427" s="490"/>
    </row>
    <row r="428" spans="1:15" ht="15" customHeight="1">
      <c r="A428" s="205"/>
      <c r="B428" s="65"/>
      <c r="C428" s="65"/>
      <c r="D428" s="65"/>
      <c r="E428" s="490"/>
      <c r="F428" s="88"/>
      <c r="G428" s="490"/>
      <c r="H428" s="65"/>
      <c r="I428" s="490"/>
      <c r="K428" s="490"/>
      <c r="M428" s="490"/>
      <c r="O428" s="490"/>
    </row>
    <row r="429" spans="1:15" ht="15" customHeight="1">
      <c r="A429" s="205"/>
      <c r="B429" s="65"/>
      <c r="C429" s="65"/>
      <c r="D429" s="65"/>
      <c r="E429" s="490"/>
      <c r="F429" s="88"/>
      <c r="G429" s="490"/>
      <c r="H429" s="65"/>
      <c r="I429" s="490"/>
      <c r="K429" s="490"/>
      <c r="M429" s="490"/>
      <c r="O429" s="490"/>
    </row>
    <row r="430" spans="1:15" ht="15" customHeight="1">
      <c r="A430" s="205"/>
      <c r="B430" s="65"/>
      <c r="C430" s="65"/>
      <c r="D430" s="65"/>
      <c r="E430" s="490"/>
      <c r="F430" s="88"/>
      <c r="G430" s="490"/>
      <c r="H430" s="65"/>
      <c r="I430" s="490"/>
      <c r="K430" s="490"/>
      <c r="M430" s="490"/>
      <c r="O430" s="490"/>
    </row>
    <row r="431" spans="1:15" ht="15" customHeight="1">
      <c r="A431" s="205"/>
      <c r="B431" s="65"/>
      <c r="C431" s="65"/>
      <c r="D431" s="65"/>
      <c r="E431" s="490"/>
      <c r="F431" s="88"/>
      <c r="G431" s="490"/>
      <c r="H431" s="65"/>
      <c r="I431" s="490"/>
      <c r="K431" s="490"/>
      <c r="M431" s="490"/>
      <c r="O431" s="490"/>
    </row>
    <row r="432" spans="1:15" ht="15" customHeight="1">
      <c r="A432" s="205"/>
      <c r="B432" s="65"/>
      <c r="C432" s="65"/>
      <c r="D432" s="65"/>
      <c r="E432" s="490"/>
      <c r="F432" s="88"/>
      <c r="G432" s="490"/>
      <c r="H432" s="65"/>
      <c r="I432" s="490"/>
      <c r="K432" s="490"/>
      <c r="M432" s="490"/>
      <c r="O432" s="490"/>
    </row>
    <row r="433" spans="1:15" ht="15" customHeight="1">
      <c r="A433" s="205"/>
      <c r="B433" s="65"/>
      <c r="C433" s="65"/>
      <c r="D433" s="65"/>
      <c r="E433" s="490"/>
      <c r="F433" s="88"/>
      <c r="G433" s="490"/>
      <c r="H433" s="65"/>
      <c r="I433" s="490"/>
      <c r="K433" s="490"/>
      <c r="M433" s="490"/>
      <c r="O433" s="490"/>
    </row>
    <row r="434" spans="1:15" ht="15" customHeight="1">
      <c r="A434" s="205"/>
      <c r="B434" s="65"/>
      <c r="C434" s="65"/>
      <c r="D434" s="65"/>
      <c r="E434" s="490"/>
      <c r="F434" s="88"/>
      <c r="G434" s="490"/>
      <c r="H434" s="65"/>
      <c r="I434" s="490"/>
      <c r="K434" s="490"/>
      <c r="M434" s="490"/>
      <c r="O434" s="490"/>
    </row>
    <row r="435" spans="1:15" ht="15" customHeight="1">
      <c r="A435" s="205"/>
      <c r="B435" s="65"/>
      <c r="C435" s="65"/>
      <c r="D435" s="65"/>
      <c r="E435" s="490"/>
      <c r="F435" s="88"/>
      <c r="G435" s="490"/>
      <c r="H435" s="65"/>
      <c r="I435" s="490"/>
      <c r="K435" s="490"/>
      <c r="M435" s="490"/>
      <c r="O435" s="490"/>
    </row>
    <row r="436" spans="1:15" ht="15" customHeight="1">
      <c r="A436" s="205"/>
      <c r="B436" s="65"/>
      <c r="C436" s="65"/>
      <c r="D436" s="65"/>
      <c r="E436" s="490"/>
      <c r="F436" s="88"/>
      <c r="G436" s="490"/>
      <c r="H436" s="65"/>
      <c r="I436" s="490"/>
      <c r="K436" s="490"/>
      <c r="M436" s="490"/>
      <c r="O436" s="490"/>
    </row>
    <row r="437" spans="1:15" ht="15" customHeight="1">
      <c r="A437" s="205"/>
      <c r="B437" s="65"/>
      <c r="C437" s="65"/>
      <c r="D437" s="65"/>
      <c r="E437" s="490"/>
      <c r="F437" s="88"/>
      <c r="G437" s="490"/>
      <c r="H437" s="65"/>
      <c r="I437" s="490"/>
      <c r="K437" s="490"/>
      <c r="M437" s="490"/>
      <c r="O437" s="490"/>
    </row>
    <row r="438" spans="1:15" ht="15" customHeight="1">
      <c r="A438" s="205"/>
      <c r="B438" s="65"/>
      <c r="C438" s="65"/>
      <c r="D438" s="65"/>
      <c r="E438" s="490"/>
      <c r="F438" s="88"/>
      <c r="G438" s="490"/>
      <c r="H438" s="65"/>
      <c r="I438" s="490"/>
      <c r="K438" s="490"/>
      <c r="M438" s="490"/>
      <c r="O438" s="490"/>
    </row>
    <row r="439" spans="1:15" ht="15" customHeight="1">
      <c r="A439" s="205"/>
      <c r="B439" s="65"/>
      <c r="C439" s="65"/>
      <c r="D439" s="65"/>
      <c r="E439" s="490"/>
      <c r="F439" s="88"/>
      <c r="G439" s="490"/>
      <c r="H439" s="65"/>
      <c r="I439" s="490"/>
      <c r="K439" s="490"/>
      <c r="M439" s="490"/>
      <c r="O439" s="490"/>
    </row>
    <row r="440" spans="1:15" ht="15" customHeight="1">
      <c r="A440" s="205"/>
      <c r="B440" s="65"/>
      <c r="C440" s="65"/>
      <c r="D440" s="65"/>
      <c r="E440" s="490"/>
      <c r="F440" s="88"/>
      <c r="G440" s="490"/>
      <c r="H440" s="65"/>
      <c r="I440" s="490"/>
      <c r="K440" s="490"/>
      <c r="M440" s="490"/>
      <c r="O440" s="490"/>
    </row>
    <row r="441" spans="1:15" ht="15" customHeight="1">
      <c r="A441" s="205"/>
      <c r="B441" s="65"/>
      <c r="C441" s="65"/>
      <c r="D441" s="65"/>
      <c r="E441" s="490"/>
      <c r="F441" s="88"/>
      <c r="G441" s="490"/>
      <c r="H441" s="65"/>
      <c r="I441" s="490"/>
      <c r="K441" s="490"/>
      <c r="M441" s="490"/>
      <c r="O441" s="490"/>
    </row>
    <row r="442" spans="1:15" ht="15" customHeight="1">
      <c r="A442" s="205"/>
      <c r="B442" s="65"/>
      <c r="C442" s="65"/>
      <c r="D442" s="65"/>
      <c r="E442" s="490"/>
      <c r="F442" s="88"/>
      <c r="G442" s="490"/>
      <c r="H442" s="65"/>
      <c r="I442" s="490"/>
      <c r="K442" s="490"/>
      <c r="M442" s="490"/>
      <c r="O442" s="490"/>
    </row>
    <row r="443" spans="1:15" ht="15" customHeight="1">
      <c r="A443" s="205"/>
      <c r="B443" s="65"/>
      <c r="C443" s="65"/>
      <c r="D443" s="65"/>
      <c r="E443" s="490"/>
      <c r="F443" s="88"/>
      <c r="G443" s="490"/>
      <c r="H443" s="65"/>
      <c r="I443" s="490"/>
      <c r="K443" s="490"/>
      <c r="M443" s="490"/>
      <c r="O443" s="490"/>
    </row>
    <row r="444" spans="1:15" ht="15" customHeight="1">
      <c r="A444" s="205"/>
      <c r="B444" s="65"/>
      <c r="C444" s="65"/>
      <c r="D444" s="65"/>
      <c r="E444" s="490"/>
      <c r="F444" s="88"/>
      <c r="G444" s="490"/>
      <c r="H444" s="65"/>
      <c r="I444" s="490"/>
      <c r="K444" s="490"/>
      <c r="M444" s="490"/>
      <c r="O444" s="490"/>
    </row>
    <row r="445" spans="1:15" ht="15" customHeight="1">
      <c r="A445" s="205"/>
      <c r="B445" s="65"/>
      <c r="C445" s="65"/>
      <c r="D445" s="65"/>
      <c r="E445" s="490"/>
      <c r="F445" s="88"/>
      <c r="G445" s="490"/>
      <c r="H445" s="65"/>
      <c r="I445" s="490"/>
      <c r="K445" s="490"/>
      <c r="M445" s="490"/>
      <c r="O445" s="490"/>
    </row>
    <row r="446" spans="1:15" ht="15" customHeight="1">
      <c r="A446" s="205"/>
      <c r="B446" s="65"/>
      <c r="C446" s="65"/>
      <c r="D446" s="65"/>
      <c r="E446" s="490"/>
      <c r="F446" s="88"/>
      <c r="G446" s="490"/>
      <c r="H446" s="65"/>
      <c r="I446" s="490"/>
      <c r="K446" s="490"/>
      <c r="M446" s="490"/>
      <c r="O446" s="490"/>
    </row>
    <row r="447" spans="1:15" ht="15" customHeight="1">
      <c r="A447" s="205"/>
      <c r="B447" s="65"/>
      <c r="C447" s="65"/>
      <c r="D447" s="65"/>
      <c r="E447" s="490"/>
      <c r="F447" s="88"/>
      <c r="G447" s="490"/>
      <c r="H447" s="65"/>
      <c r="I447" s="490"/>
      <c r="K447" s="490"/>
      <c r="M447" s="490"/>
      <c r="O447" s="490"/>
    </row>
    <row r="448" spans="1:15" ht="15" customHeight="1">
      <c r="A448" s="205"/>
      <c r="B448" s="65"/>
      <c r="C448" s="65"/>
      <c r="D448" s="65"/>
      <c r="E448" s="490"/>
      <c r="F448" s="88"/>
      <c r="G448" s="490"/>
      <c r="H448" s="65"/>
      <c r="I448" s="490"/>
      <c r="K448" s="490"/>
      <c r="M448" s="490"/>
      <c r="O448" s="490"/>
    </row>
    <row r="449" spans="1:15" ht="15" customHeight="1">
      <c r="A449" s="205"/>
      <c r="B449" s="65"/>
      <c r="C449" s="65"/>
      <c r="D449" s="65"/>
      <c r="E449" s="490"/>
      <c r="F449" s="88"/>
      <c r="G449" s="490"/>
      <c r="H449" s="65"/>
      <c r="I449" s="490"/>
      <c r="K449" s="490"/>
      <c r="M449" s="490"/>
      <c r="O449" s="490"/>
    </row>
    <row r="450" spans="1:15" ht="15" customHeight="1">
      <c r="A450" s="205"/>
      <c r="B450" s="65"/>
      <c r="C450" s="65"/>
      <c r="D450" s="65"/>
      <c r="E450" s="490"/>
      <c r="F450" s="88"/>
      <c r="G450" s="490"/>
      <c r="H450" s="65"/>
      <c r="I450" s="490"/>
      <c r="K450" s="490"/>
      <c r="M450" s="490"/>
      <c r="O450" s="490"/>
    </row>
    <row r="451" spans="1:15" ht="15" customHeight="1">
      <c r="A451" s="205"/>
      <c r="B451" s="65"/>
      <c r="C451" s="65"/>
      <c r="D451" s="65"/>
      <c r="E451" s="490"/>
      <c r="F451" s="88"/>
      <c r="G451" s="490"/>
      <c r="H451" s="65"/>
      <c r="I451" s="490"/>
      <c r="K451" s="490"/>
      <c r="M451" s="490"/>
      <c r="O451" s="490"/>
    </row>
    <row r="452" spans="1:15" ht="15" customHeight="1">
      <c r="A452" s="205"/>
      <c r="B452" s="65"/>
      <c r="C452" s="65"/>
      <c r="D452" s="65"/>
      <c r="E452" s="490"/>
      <c r="F452" s="88"/>
      <c r="G452" s="490"/>
      <c r="H452" s="65"/>
      <c r="I452" s="490"/>
      <c r="K452" s="490"/>
      <c r="M452" s="490"/>
      <c r="O452" s="490"/>
    </row>
    <row r="453" spans="1:15" ht="15" customHeight="1">
      <c r="A453" s="205"/>
      <c r="B453" s="65"/>
      <c r="C453" s="65"/>
      <c r="D453" s="65"/>
      <c r="E453" s="490"/>
      <c r="F453" s="88"/>
      <c r="G453" s="490"/>
      <c r="H453" s="65"/>
      <c r="I453" s="490"/>
      <c r="K453" s="490"/>
      <c r="M453" s="490"/>
      <c r="O453" s="490"/>
    </row>
    <row r="454" spans="1:15" ht="15" customHeight="1">
      <c r="A454" s="205"/>
      <c r="B454" s="65"/>
      <c r="C454" s="65"/>
      <c r="D454" s="65"/>
      <c r="E454" s="490"/>
      <c r="F454" s="88"/>
      <c r="G454" s="490"/>
      <c r="H454" s="65"/>
      <c r="I454" s="490"/>
      <c r="K454" s="490"/>
      <c r="M454" s="490"/>
      <c r="O454" s="490"/>
    </row>
    <row r="455" spans="1:15" ht="15" customHeight="1">
      <c r="A455" s="205"/>
      <c r="B455" s="65"/>
      <c r="C455" s="65"/>
      <c r="D455" s="65"/>
      <c r="E455" s="490"/>
      <c r="F455" s="88"/>
      <c r="G455" s="490"/>
      <c r="H455" s="65"/>
      <c r="I455" s="490"/>
      <c r="K455" s="490"/>
      <c r="M455" s="490"/>
      <c r="O455" s="490"/>
    </row>
    <row r="456" spans="1:15" ht="15" customHeight="1">
      <c r="A456" s="205"/>
      <c r="B456" s="65"/>
      <c r="C456" s="65"/>
      <c r="D456" s="65"/>
      <c r="E456" s="490"/>
      <c r="F456" s="88"/>
      <c r="G456" s="490"/>
      <c r="H456" s="65"/>
      <c r="I456" s="490"/>
      <c r="K456" s="490"/>
      <c r="M456" s="490"/>
      <c r="O456" s="490"/>
    </row>
    <row r="457" spans="1:15" ht="15" customHeight="1">
      <c r="A457" s="205"/>
      <c r="B457" s="65"/>
      <c r="C457" s="65"/>
      <c r="D457" s="65"/>
      <c r="E457" s="490"/>
      <c r="F457" s="88"/>
      <c r="G457" s="490"/>
      <c r="H457" s="65"/>
      <c r="I457" s="490"/>
      <c r="K457" s="490"/>
      <c r="M457" s="490"/>
      <c r="O457" s="490"/>
    </row>
    <row r="458" spans="1:15" ht="15" customHeight="1">
      <c r="A458" s="205"/>
      <c r="B458" s="65"/>
      <c r="C458" s="65"/>
      <c r="D458" s="65"/>
      <c r="E458" s="490"/>
      <c r="F458" s="88"/>
      <c r="G458" s="490"/>
      <c r="H458" s="65"/>
      <c r="I458" s="490"/>
      <c r="K458" s="490"/>
      <c r="M458" s="490"/>
      <c r="O458" s="490"/>
    </row>
    <row r="459" spans="1:15" ht="15" customHeight="1">
      <c r="A459" s="205"/>
      <c r="B459" s="65"/>
      <c r="C459" s="65"/>
      <c r="D459" s="65"/>
      <c r="E459" s="490"/>
      <c r="F459" s="88"/>
      <c r="G459" s="490"/>
      <c r="H459" s="65"/>
      <c r="I459" s="490"/>
      <c r="K459" s="490"/>
      <c r="M459" s="490"/>
      <c r="O459" s="490"/>
    </row>
    <row r="460" spans="1:15" ht="15" customHeight="1">
      <c r="A460" s="205"/>
      <c r="B460" s="65"/>
      <c r="C460" s="65"/>
      <c r="D460" s="65"/>
      <c r="E460" s="490"/>
      <c r="F460" s="88"/>
      <c r="G460" s="490"/>
      <c r="H460" s="65"/>
      <c r="I460" s="490"/>
      <c r="K460" s="490"/>
      <c r="M460" s="490"/>
      <c r="O460" s="490"/>
    </row>
    <row r="461" spans="1:15" ht="15" customHeight="1">
      <c r="A461" s="205"/>
      <c r="B461" s="65"/>
      <c r="C461" s="65"/>
      <c r="D461" s="65"/>
      <c r="E461" s="490"/>
      <c r="F461" s="88"/>
      <c r="G461" s="490"/>
      <c r="H461" s="65"/>
      <c r="I461" s="490"/>
      <c r="K461" s="490"/>
      <c r="M461" s="490"/>
      <c r="O461" s="490"/>
    </row>
    <row r="462" spans="1:15" ht="15" customHeight="1">
      <c r="A462" s="205"/>
      <c r="B462" s="65"/>
      <c r="C462" s="65"/>
      <c r="D462" s="65"/>
      <c r="E462" s="490"/>
      <c r="F462" s="88"/>
      <c r="G462" s="490"/>
      <c r="H462" s="65"/>
      <c r="I462" s="490"/>
      <c r="K462" s="490"/>
      <c r="M462" s="490"/>
      <c r="O462" s="490"/>
    </row>
    <row r="463" spans="1:15" ht="15" customHeight="1">
      <c r="A463" s="205"/>
      <c r="B463" s="65"/>
      <c r="C463" s="65"/>
      <c r="D463" s="65"/>
      <c r="E463" s="490"/>
      <c r="F463" s="88"/>
      <c r="G463" s="490"/>
      <c r="H463" s="65"/>
      <c r="I463" s="490"/>
      <c r="K463" s="490"/>
      <c r="M463" s="490"/>
      <c r="O463" s="490"/>
    </row>
    <row r="464" spans="1:15" ht="15" customHeight="1">
      <c r="A464" s="205"/>
      <c r="B464" s="65"/>
      <c r="C464" s="65"/>
      <c r="D464" s="65"/>
      <c r="E464" s="490"/>
      <c r="F464" s="88"/>
      <c r="G464" s="490"/>
      <c r="H464" s="65"/>
      <c r="I464" s="490"/>
      <c r="K464" s="490"/>
      <c r="M464" s="490"/>
      <c r="O464" s="490"/>
    </row>
    <row r="465" spans="1:15" ht="15" customHeight="1">
      <c r="A465" s="205"/>
      <c r="B465" s="65"/>
      <c r="C465" s="65"/>
      <c r="D465" s="65"/>
      <c r="E465" s="490"/>
      <c r="F465" s="88"/>
      <c r="G465" s="490"/>
      <c r="H465" s="65"/>
      <c r="I465" s="490"/>
      <c r="K465" s="490"/>
      <c r="M465" s="490"/>
      <c r="O465" s="490"/>
    </row>
    <row r="466" spans="1:15" ht="15" customHeight="1">
      <c r="A466" s="205"/>
      <c r="B466" s="65"/>
      <c r="C466" s="65"/>
      <c r="D466" s="65"/>
      <c r="E466" s="490"/>
      <c r="F466" s="88"/>
      <c r="G466" s="490"/>
      <c r="H466" s="65"/>
      <c r="I466" s="490"/>
      <c r="K466" s="490"/>
      <c r="M466" s="490"/>
      <c r="O466" s="490"/>
    </row>
    <row r="467" spans="1:15" ht="15" customHeight="1">
      <c r="A467" s="205"/>
      <c r="B467" s="65"/>
      <c r="C467" s="65"/>
      <c r="D467" s="65"/>
      <c r="E467" s="490"/>
      <c r="F467" s="88"/>
      <c r="G467" s="490"/>
      <c r="H467" s="65"/>
      <c r="I467" s="490"/>
      <c r="K467" s="490"/>
      <c r="M467" s="490"/>
      <c r="O467" s="490"/>
    </row>
    <row r="468" spans="1:15" ht="15" customHeight="1">
      <c r="A468" s="205"/>
      <c r="B468" s="65"/>
      <c r="C468" s="65"/>
      <c r="D468" s="65"/>
      <c r="E468" s="490"/>
      <c r="F468" s="88"/>
      <c r="G468" s="490"/>
      <c r="H468" s="65"/>
      <c r="I468" s="490"/>
      <c r="K468" s="490"/>
      <c r="M468" s="490"/>
      <c r="O468" s="490"/>
    </row>
    <row r="469" spans="1:15" ht="15" customHeight="1">
      <c r="A469" s="205"/>
      <c r="B469" s="65"/>
      <c r="C469" s="65"/>
      <c r="D469" s="65"/>
      <c r="E469" s="490"/>
      <c r="F469" s="88"/>
      <c r="G469" s="490"/>
      <c r="H469" s="65"/>
      <c r="I469" s="490"/>
      <c r="K469" s="490"/>
      <c r="M469" s="490"/>
      <c r="O469" s="490"/>
    </row>
    <row r="470" spans="1:15" ht="15" customHeight="1">
      <c r="A470" s="205"/>
      <c r="B470" s="65"/>
      <c r="C470" s="65"/>
      <c r="D470" s="65"/>
      <c r="E470" s="490"/>
      <c r="F470" s="88"/>
      <c r="G470" s="490"/>
      <c r="H470" s="65"/>
      <c r="I470" s="490"/>
      <c r="K470" s="490"/>
      <c r="M470" s="490"/>
      <c r="O470" s="490"/>
    </row>
    <row r="471" spans="1:15" ht="15" customHeight="1">
      <c r="A471" s="205"/>
      <c r="B471" s="65"/>
      <c r="C471" s="65"/>
      <c r="D471" s="65"/>
      <c r="E471" s="490"/>
      <c r="F471" s="88"/>
      <c r="G471" s="490"/>
      <c r="H471" s="65"/>
      <c r="I471" s="490"/>
      <c r="K471" s="490"/>
      <c r="M471" s="490"/>
      <c r="O471" s="490"/>
    </row>
    <row r="472" spans="1:15" ht="15" customHeight="1">
      <c r="A472" s="205"/>
      <c r="B472" s="65"/>
      <c r="C472" s="65"/>
      <c r="D472" s="65"/>
      <c r="E472" s="490"/>
      <c r="F472" s="88"/>
      <c r="G472" s="490"/>
      <c r="H472" s="65"/>
      <c r="I472" s="490"/>
      <c r="K472" s="490"/>
      <c r="M472" s="490"/>
      <c r="O472" s="490"/>
    </row>
    <row r="473" spans="1:15" ht="15" customHeight="1">
      <c r="A473" s="205"/>
      <c r="B473" s="65"/>
      <c r="C473" s="65"/>
      <c r="D473" s="65"/>
      <c r="E473" s="490"/>
      <c r="F473" s="88"/>
      <c r="G473" s="490"/>
      <c r="H473" s="65"/>
      <c r="I473" s="490"/>
      <c r="K473" s="490"/>
      <c r="M473" s="490"/>
      <c r="O473" s="490"/>
    </row>
    <row r="474" spans="1:15" ht="15" customHeight="1">
      <c r="A474" s="205"/>
      <c r="B474" s="65"/>
      <c r="C474" s="65"/>
      <c r="D474" s="65"/>
      <c r="E474" s="490"/>
      <c r="F474" s="88"/>
      <c r="G474" s="490"/>
      <c r="H474" s="65"/>
      <c r="I474" s="490"/>
      <c r="K474" s="490"/>
      <c r="M474" s="490"/>
      <c r="O474" s="490"/>
    </row>
    <row r="475" spans="1:15" ht="15" customHeight="1">
      <c r="A475" s="205"/>
      <c r="B475" s="65"/>
      <c r="C475" s="65"/>
      <c r="D475" s="65"/>
      <c r="E475" s="490"/>
      <c r="F475" s="88"/>
      <c r="G475" s="490"/>
      <c r="H475" s="65"/>
      <c r="I475" s="490"/>
      <c r="K475" s="490"/>
      <c r="M475" s="490"/>
      <c r="O475" s="490"/>
    </row>
    <row r="476" spans="1:15" ht="15" customHeight="1">
      <c r="A476" s="205"/>
      <c r="B476" s="65"/>
      <c r="C476" s="65"/>
      <c r="D476" s="65"/>
      <c r="E476" s="490"/>
      <c r="F476" s="88"/>
      <c r="G476" s="490"/>
      <c r="H476" s="65"/>
      <c r="I476" s="490"/>
      <c r="K476" s="490"/>
      <c r="M476" s="490"/>
      <c r="O476" s="490"/>
    </row>
    <row r="477" spans="1:15" ht="15" customHeight="1">
      <c r="A477" s="205"/>
      <c r="B477" s="65"/>
      <c r="C477" s="65"/>
      <c r="D477" s="65"/>
      <c r="E477" s="490"/>
      <c r="F477" s="88"/>
      <c r="G477" s="490"/>
      <c r="H477" s="65"/>
      <c r="I477" s="490"/>
      <c r="K477" s="490"/>
      <c r="M477" s="490"/>
      <c r="O477" s="490"/>
    </row>
    <row r="478" spans="1:15" ht="15" customHeight="1">
      <c r="A478" s="205"/>
      <c r="B478" s="65"/>
      <c r="C478" s="65"/>
      <c r="D478" s="65"/>
      <c r="E478" s="490"/>
      <c r="F478" s="88"/>
      <c r="G478" s="490"/>
      <c r="H478" s="65"/>
      <c r="I478" s="490"/>
      <c r="K478" s="490"/>
      <c r="M478" s="490"/>
      <c r="O478" s="490"/>
    </row>
    <row r="479" spans="1:15" ht="15" customHeight="1">
      <c r="A479" s="205"/>
      <c r="B479" s="65"/>
      <c r="C479" s="65"/>
      <c r="D479" s="65"/>
      <c r="E479" s="490"/>
      <c r="F479" s="88"/>
      <c r="G479" s="490"/>
      <c r="H479" s="65"/>
      <c r="I479" s="490"/>
      <c r="K479" s="490"/>
      <c r="M479" s="490"/>
      <c r="O479" s="490"/>
    </row>
    <row r="480" spans="1:15" ht="15" customHeight="1">
      <c r="A480" s="205"/>
      <c r="B480" s="65"/>
      <c r="C480" s="65"/>
      <c r="D480" s="65"/>
      <c r="E480" s="490"/>
      <c r="F480" s="88"/>
      <c r="G480" s="490"/>
      <c r="H480" s="65"/>
      <c r="I480" s="490"/>
      <c r="K480" s="490"/>
      <c r="M480" s="490"/>
      <c r="O480" s="490"/>
    </row>
    <row r="481" spans="1:15" ht="15" customHeight="1">
      <c r="A481" s="205"/>
      <c r="B481" s="65"/>
      <c r="C481" s="65"/>
      <c r="D481" s="65"/>
      <c r="E481" s="490"/>
      <c r="F481" s="88"/>
      <c r="G481" s="490"/>
      <c r="H481" s="65"/>
      <c r="I481" s="490"/>
      <c r="K481" s="490"/>
      <c r="M481" s="490"/>
      <c r="O481" s="490"/>
    </row>
    <row r="482" spans="1:15" ht="15" customHeight="1">
      <c r="A482" s="205"/>
      <c r="B482" s="65"/>
      <c r="C482" s="65"/>
      <c r="D482" s="65"/>
      <c r="E482" s="490"/>
      <c r="F482" s="88"/>
      <c r="G482" s="490"/>
      <c r="H482" s="65"/>
      <c r="I482" s="490"/>
      <c r="K482" s="490"/>
      <c r="M482" s="490"/>
      <c r="O482" s="490"/>
    </row>
    <row r="483" spans="1:15" ht="15" customHeight="1">
      <c r="A483" s="205"/>
      <c r="B483" s="65"/>
      <c r="C483" s="65"/>
      <c r="D483" s="65"/>
      <c r="E483" s="490"/>
      <c r="F483" s="88"/>
      <c r="G483" s="490"/>
      <c r="H483" s="65"/>
      <c r="I483" s="490"/>
      <c r="K483" s="490"/>
      <c r="M483" s="490"/>
      <c r="O483" s="490"/>
    </row>
    <row r="484" spans="1:15" ht="15" customHeight="1">
      <c r="A484" s="205"/>
      <c r="B484" s="65"/>
      <c r="C484" s="65"/>
      <c r="D484" s="65"/>
      <c r="E484" s="490"/>
      <c r="F484" s="88"/>
      <c r="G484" s="490"/>
      <c r="H484" s="65"/>
      <c r="I484" s="490"/>
      <c r="K484" s="490"/>
      <c r="M484" s="490"/>
      <c r="O484" s="490"/>
    </row>
    <row r="485" spans="1:15" ht="15" customHeight="1">
      <c r="A485" s="205"/>
      <c r="B485" s="65"/>
      <c r="C485" s="65"/>
      <c r="D485" s="65"/>
      <c r="E485" s="490"/>
      <c r="F485" s="88"/>
      <c r="G485" s="490"/>
      <c r="H485" s="65"/>
      <c r="I485" s="490"/>
      <c r="K485" s="490"/>
      <c r="M485" s="490"/>
      <c r="O485" s="490"/>
    </row>
    <row r="486" spans="1:15" ht="15" customHeight="1">
      <c r="A486" s="205"/>
      <c r="B486" s="65"/>
      <c r="C486" s="65"/>
      <c r="D486" s="65"/>
      <c r="E486" s="490"/>
      <c r="F486" s="88"/>
      <c r="G486" s="490"/>
      <c r="H486" s="65"/>
      <c r="I486" s="490"/>
      <c r="K486" s="490"/>
      <c r="M486" s="490"/>
      <c r="O486" s="490"/>
    </row>
    <row r="487" spans="1:15" ht="15" customHeight="1">
      <c r="A487" s="205"/>
      <c r="B487" s="65"/>
      <c r="C487" s="65"/>
      <c r="D487" s="65"/>
      <c r="E487" s="490"/>
      <c r="F487" s="88"/>
      <c r="G487" s="490"/>
      <c r="H487" s="65"/>
      <c r="I487" s="490"/>
      <c r="K487" s="490"/>
      <c r="M487" s="490"/>
      <c r="O487" s="490"/>
    </row>
    <row r="488" spans="1:15" ht="15" customHeight="1">
      <c r="A488" s="205"/>
      <c r="B488" s="65"/>
      <c r="C488" s="65"/>
      <c r="D488" s="65"/>
      <c r="E488" s="490"/>
      <c r="F488" s="88"/>
      <c r="G488" s="490"/>
      <c r="H488" s="65"/>
      <c r="I488" s="490"/>
      <c r="K488" s="490"/>
      <c r="M488" s="490"/>
      <c r="O488" s="490"/>
    </row>
    <row r="489" spans="1:15" ht="15" customHeight="1">
      <c r="A489" s="205"/>
      <c r="B489" s="65"/>
      <c r="C489" s="65"/>
      <c r="D489" s="65"/>
      <c r="E489" s="490"/>
      <c r="F489" s="88"/>
      <c r="G489" s="490"/>
      <c r="H489" s="65"/>
      <c r="I489" s="490"/>
      <c r="K489" s="490"/>
      <c r="M489" s="490"/>
      <c r="O489" s="490"/>
    </row>
    <row r="490" spans="1:15" ht="15" customHeight="1">
      <c r="A490" s="205"/>
      <c r="B490" s="65"/>
      <c r="C490" s="65"/>
      <c r="D490" s="65"/>
      <c r="E490" s="490"/>
      <c r="F490" s="88"/>
      <c r="G490" s="490"/>
      <c r="H490" s="65"/>
      <c r="I490" s="490"/>
      <c r="K490" s="490"/>
      <c r="M490" s="490"/>
      <c r="O490" s="490"/>
    </row>
    <row r="491" spans="1:15" ht="15" customHeight="1">
      <c r="A491" s="205"/>
      <c r="B491" s="65"/>
      <c r="C491" s="65"/>
      <c r="D491" s="65"/>
      <c r="E491" s="490"/>
      <c r="F491" s="88"/>
      <c r="G491" s="490"/>
      <c r="H491" s="65"/>
      <c r="I491" s="490"/>
      <c r="K491" s="490"/>
      <c r="M491" s="490"/>
      <c r="O491" s="490"/>
    </row>
    <row r="492" spans="1:15" ht="15" customHeight="1">
      <c r="A492" s="205"/>
      <c r="B492" s="65"/>
      <c r="C492" s="65"/>
      <c r="D492" s="65"/>
      <c r="E492" s="490"/>
      <c r="F492" s="88"/>
      <c r="G492" s="490"/>
      <c r="H492" s="65"/>
      <c r="I492" s="490"/>
      <c r="K492" s="490"/>
      <c r="M492" s="490"/>
      <c r="O492" s="490"/>
    </row>
    <row r="493" spans="1:15" ht="15" customHeight="1">
      <c r="A493" s="205"/>
      <c r="B493" s="65"/>
      <c r="C493" s="65"/>
      <c r="D493" s="65"/>
      <c r="E493" s="490"/>
      <c r="F493" s="88"/>
      <c r="G493" s="490"/>
      <c r="H493" s="65"/>
      <c r="I493" s="490"/>
      <c r="K493" s="490"/>
      <c r="M493" s="490"/>
      <c r="O493" s="490"/>
    </row>
    <row r="494" spans="1:15" ht="15" customHeight="1">
      <c r="A494" s="205"/>
      <c r="B494" s="65"/>
      <c r="C494" s="65"/>
      <c r="D494" s="65"/>
      <c r="E494" s="490"/>
      <c r="F494" s="88"/>
      <c r="G494" s="490"/>
      <c r="H494" s="65"/>
      <c r="I494" s="490"/>
      <c r="K494" s="490"/>
      <c r="M494" s="490"/>
      <c r="O494" s="490"/>
    </row>
    <row r="495" spans="1:15" ht="15" customHeight="1">
      <c r="A495" s="205"/>
      <c r="B495" s="65"/>
      <c r="C495" s="65"/>
      <c r="D495" s="65"/>
      <c r="E495" s="490"/>
      <c r="F495" s="88"/>
      <c r="G495" s="490"/>
      <c r="H495" s="65"/>
      <c r="I495" s="490"/>
      <c r="K495" s="490"/>
      <c r="M495" s="490"/>
      <c r="O495" s="490"/>
    </row>
    <row r="496" spans="1:15" ht="15" customHeight="1">
      <c r="A496" s="205"/>
      <c r="B496" s="65"/>
      <c r="C496" s="65"/>
      <c r="D496" s="65"/>
      <c r="E496" s="490"/>
      <c r="F496" s="88"/>
      <c r="G496" s="490"/>
      <c r="H496" s="65"/>
      <c r="I496" s="490"/>
      <c r="K496" s="490"/>
      <c r="M496" s="490"/>
      <c r="O496" s="490"/>
    </row>
    <row r="497" spans="1:15" ht="15" customHeight="1">
      <c r="A497" s="205"/>
      <c r="B497" s="65"/>
      <c r="C497" s="65"/>
      <c r="D497" s="65"/>
      <c r="E497" s="490"/>
      <c r="F497" s="88"/>
      <c r="G497" s="490"/>
      <c r="H497" s="65"/>
      <c r="I497" s="490"/>
      <c r="K497" s="490"/>
      <c r="M497" s="490"/>
      <c r="O497" s="490"/>
    </row>
    <row r="498" spans="1:15" ht="15" customHeight="1">
      <c r="A498" s="205"/>
      <c r="B498" s="65"/>
      <c r="C498" s="65"/>
      <c r="D498" s="65"/>
      <c r="E498" s="490"/>
      <c r="F498" s="88"/>
      <c r="G498" s="490"/>
      <c r="H498" s="65"/>
      <c r="I498" s="490"/>
      <c r="K498" s="490"/>
      <c r="M498" s="490"/>
      <c r="O498" s="490"/>
    </row>
    <row r="499" spans="1:15" ht="15" customHeight="1">
      <c r="A499" s="205"/>
      <c r="B499" s="65"/>
      <c r="C499" s="65"/>
      <c r="D499" s="65"/>
      <c r="E499" s="490"/>
      <c r="F499" s="88"/>
      <c r="G499" s="490"/>
      <c r="H499" s="65"/>
      <c r="I499" s="490"/>
      <c r="K499" s="490"/>
      <c r="M499" s="490"/>
      <c r="O499" s="490"/>
    </row>
    <row r="500" spans="1:15" ht="15" customHeight="1">
      <c r="A500" s="205"/>
      <c r="B500" s="65"/>
      <c r="C500" s="65"/>
      <c r="D500" s="65"/>
      <c r="E500" s="490"/>
      <c r="F500" s="88"/>
      <c r="G500" s="490"/>
      <c r="H500" s="65"/>
      <c r="I500" s="490"/>
      <c r="K500" s="490"/>
      <c r="M500" s="490"/>
      <c r="O500" s="490"/>
    </row>
    <row r="501" spans="1:15" ht="15" customHeight="1">
      <c r="A501" s="205"/>
      <c r="B501" s="65"/>
      <c r="C501" s="65"/>
      <c r="D501" s="65"/>
      <c r="E501" s="490"/>
      <c r="F501" s="88"/>
      <c r="G501" s="490"/>
      <c r="H501" s="65"/>
      <c r="I501" s="490"/>
      <c r="K501" s="490"/>
      <c r="M501" s="490"/>
      <c r="O501" s="490"/>
    </row>
    <row r="502" spans="1:15" ht="15" customHeight="1">
      <c r="A502" s="205"/>
      <c r="B502" s="65"/>
      <c r="C502" s="65"/>
      <c r="D502" s="65"/>
      <c r="E502" s="490"/>
      <c r="F502" s="88"/>
      <c r="G502" s="490"/>
      <c r="H502" s="65"/>
      <c r="I502" s="490"/>
      <c r="K502" s="490"/>
      <c r="M502" s="490"/>
      <c r="O502" s="490"/>
    </row>
    <row r="503" spans="1:15" ht="15" customHeight="1">
      <c r="A503" s="205"/>
      <c r="B503" s="65"/>
      <c r="C503" s="65"/>
      <c r="D503" s="65"/>
      <c r="E503" s="490"/>
      <c r="F503" s="88"/>
      <c r="G503" s="490"/>
      <c r="H503" s="65"/>
      <c r="I503" s="490"/>
      <c r="K503" s="490"/>
      <c r="M503" s="490"/>
      <c r="O503" s="490"/>
    </row>
    <row r="504" spans="1:15" ht="15" customHeight="1">
      <c r="A504" s="205"/>
      <c r="B504" s="65"/>
      <c r="C504" s="65"/>
      <c r="D504" s="65"/>
      <c r="E504" s="490"/>
      <c r="F504" s="88"/>
      <c r="G504" s="490"/>
      <c r="H504" s="65"/>
      <c r="I504" s="490"/>
      <c r="K504" s="490"/>
      <c r="M504" s="490"/>
      <c r="O504" s="490"/>
    </row>
    <row r="505" spans="1:15" ht="15" customHeight="1">
      <c r="A505" s="205"/>
      <c r="B505" s="65"/>
      <c r="C505" s="65"/>
      <c r="D505" s="65"/>
      <c r="E505" s="490"/>
      <c r="F505" s="88"/>
      <c r="G505" s="490"/>
      <c r="H505" s="65"/>
      <c r="I505" s="490"/>
      <c r="K505" s="490"/>
      <c r="M505" s="490"/>
      <c r="O505" s="490"/>
    </row>
    <row r="506" spans="1:15" ht="15" customHeight="1">
      <c r="A506" s="205"/>
      <c r="B506" s="65"/>
      <c r="C506" s="65"/>
      <c r="D506" s="65"/>
      <c r="E506" s="490"/>
      <c r="F506" s="88"/>
      <c r="G506" s="490"/>
      <c r="H506" s="65"/>
      <c r="I506" s="490"/>
      <c r="K506" s="490"/>
      <c r="M506" s="490"/>
      <c r="O506" s="490"/>
    </row>
    <row r="507" spans="1:15" ht="15" customHeight="1">
      <c r="A507" s="205"/>
      <c r="B507" s="65"/>
      <c r="C507" s="65"/>
      <c r="D507" s="65"/>
      <c r="E507" s="490"/>
      <c r="F507" s="88"/>
      <c r="G507" s="490"/>
      <c r="H507" s="65"/>
      <c r="I507" s="490"/>
      <c r="K507" s="490"/>
      <c r="M507" s="490"/>
      <c r="O507" s="490"/>
    </row>
    <row r="508" spans="1:15" ht="15" customHeight="1">
      <c r="A508" s="205"/>
      <c r="B508" s="65"/>
      <c r="C508" s="65"/>
      <c r="D508" s="65"/>
      <c r="E508" s="490"/>
      <c r="F508" s="88"/>
      <c r="G508" s="490"/>
      <c r="H508" s="65"/>
      <c r="I508" s="490"/>
      <c r="K508" s="490"/>
      <c r="M508" s="490"/>
      <c r="O508" s="490"/>
    </row>
    <row r="509" spans="1:15" ht="15" customHeight="1">
      <c r="A509" s="205"/>
      <c r="B509" s="65"/>
      <c r="C509" s="65"/>
      <c r="D509" s="65"/>
      <c r="E509" s="490"/>
      <c r="F509" s="88"/>
      <c r="G509" s="490"/>
      <c r="H509" s="65"/>
      <c r="I509" s="490"/>
      <c r="K509" s="490"/>
      <c r="M509" s="490"/>
      <c r="O509" s="490"/>
    </row>
    <row r="510" spans="1:15" ht="15" customHeight="1">
      <c r="A510" s="205"/>
      <c r="B510" s="65"/>
      <c r="C510" s="65"/>
      <c r="D510" s="65"/>
      <c r="E510" s="490"/>
      <c r="F510" s="88"/>
      <c r="G510" s="490"/>
      <c r="H510" s="65"/>
      <c r="I510" s="490"/>
      <c r="K510" s="490"/>
      <c r="M510" s="490"/>
      <c r="O510" s="490"/>
    </row>
    <row r="511" spans="1:15" ht="15" customHeight="1">
      <c r="A511" s="205"/>
      <c r="B511" s="65"/>
      <c r="C511" s="65"/>
      <c r="D511" s="65"/>
      <c r="E511" s="490"/>
      <c r="F511" s="88"/>
      <c r="G511" s="490"/>
      <c r="H511" s="65"/>
      <c r="I511" s="490"/>
      <c r="K511" s="490"/>
      <c r="M511" s="490"/>
      <c r="O511" s="490"/>
    </row>
    <row r="512" spans="1:15" ht="15" customHeight="1">
      <c r="A512" s="205"/>
      <c r="B512" s="65"/>
      <c r="C512" s="65"/>
      <c r="D512" s="65"/>
      <c r="E512" s="490"/>
      <c r="F512" s="88"/>
      <c r="G512" s="490"/>
      <c r="H512" s="65"/>
      <c r="I512" s="490"/>
      <c r="K512" s="490"/>
      <c r="M512" s="490"/>
      <c r="O512" s="490"/>
    </row>
    <row r="513" spans="1:15" ht="15" customHeight="1">
      <c r="A513" s="205"/>
      <c r="B513" s="65"/>
      <c r="C513" s="65"/>
      <c r="D513" s="65"/>
      <c r="E513" s="490"/>
      <c r="F513" s="88"/>
      <c r="G513" s="490"/>
      <c r="H513" s="65"/>
      <c r="I513" s="490"/>
      <c r="K513" s="490"/>
      <c r="M513" s="490"/>
      <c r="O513" s="490"/>
    </row>
    <row r="514" spans="1:15" ht="15" customHeight="1">
      <c r="A514" s="205"/>
      <c r="B514" s="65"/>
      <c r="C514" s="65"/>
      <c r="D514" s="65"/>
      <c r="E514" s="490"/>
      <c r="F514" s="88"/>
      <c r="G514" s="490"/>
      <c r="H514" s="65"/>
      <c r="I514" s="490"/>
      <c r="K514" s="490"/>
      <c r="M514" s="490"/>
      <c r="O514" s="490"/>
    </row>
    <row r="515" spans="1:15" ht="15" customHeight="1">
      <c r="A515" s="205"/>
      <c r="B515" s="65"/>
      <c r="C515" s="65"/>
      <c r="D515" s="65"/>
      <c r="E515" s="490"/>
      <c r="F515" s="88"/>
      <c r="G515" s="490"/>
      <c r="H515" s="65"/>
      <c r="I515" s="490"/>
      <c r="K515" s="490"/>
      <c r="M515" s="490"/>
      <c r="O515" s="490"/>
    </row>
    <row r="516" spans="1:15" ht="15" customHeight="1">
      <c r="A516" s="205"/>
      <c r="B516" s="65"/>
      <c r="C516" s="65"/>
      <c r="D516" s="65"/>
      <c r="E516" s="490"/>
      <c r="F516" s="88"/>
      <c r="G516" s="490"/>
      <c r="H516" s="65"/>
      <c r="I516" s="490"/>
      <c r="K516" s="490"/>
      <c r="M516" s="490"/>
      <c r="O516" s="490"/>
    </row>
    <row r="517" spans="1:15" ht="15" customHeight="1">
      <c r="A517" s="205"/>
      <c r="B517" s="65"/>
      <c r="C517" s="65"/>
      <c r="D517" s="65"/>
      <c r="E517" s="490"/>
      <c r="F517" s="88"/>
      <c r="G517" s="490"/>
      <c r="H517" s="65"/>
      <c r="I517" s="490"/>
      <c r="K517" s="490"/>
      <c r="M517" s="490"/>
      <c r="O517" s="490"/>
    </row>
    <row r="518" spans="1:15" ht="15" customHeight="1">
      <c r="A518" s="205"/>
      <c r="B518" s="65"/>
      <c r="C518" s="65"/>
      <c r="D518" s="65"/>
      <c r="E518" s="490"/>
      <c r="F518" s="88"/>
      <c r="G518" s="490"/>
      <c r="H518" s="65"/>
      <c r="I518" s="490"/>
      <c r="K518" s="490"/>
      <c r="M518" s="490"/>
      <c r="O518" s="490"/>
    </row>
    <row r="519" spans="1:15" ht="15" customHeight="1">
      <c r="A519" s="205"/>
      <c r="B519" s="65"/>
      <c r="C519" s="65"/>
      <c r="D519" s="65"/>
      <c r="E519" s="490"/>
      <c r="F519" s="88"/>
      <c r="G519" s="490"/>
      <c r="H519" s="65"/>
      <c r="I519" s="490"/>
      <c r="K519" s="490"/>
      <c r="M519" s="490"/>
      <c r="O519" s="490"/>
    </row>
    <row r="520" spans="1:15" ht="15" customHeight="1">
      <c r="A520" s="205"/>
      <c r="B520" s="65"/>
      <c r="C520" s="65"/>
      <c r="D520" s="65"/>
      <c r="E520" s="490"/>
      <c r="F520" s="88"/>
      <c r="G520" s="490"/>
      <c r="H520" s="65"/>
      <c r="I520" s="490"/>
      <c r="K520" s="490"/>
      <c r="M520" s="490"/>
      <c r="O520" s="490"/>
    </row>
    <row r="521" spans="1:15" ht="15" customHeight="1">
      <c r="A521" s="205"/>
      <c r="B521" s="65"/>
      <c r="C521" s="65"/>
      <c r="D521" s="65"/>
      <c r="E521" s="490"/>
      <c r="F521" s="88"/>
      <c r="G521" s="490"/>
      <c r="H521" s="65"/>
      <c r="I521" s="490"/>
      <c r="K521" s="490"/>
      <c r="M521" s="490"/>
      <c r="O521" s="490"/>
    </row>
    <row r="522" spans="1:15" ht="15" customHeight="1">
      <c r="A522" s="205"/>
      <c r="B522" s="65"/>
      <c r="C522" s="65"/>
      <c r="D522" s="65"/>
      <c r="E522" s="490"/>
      <c r="F522" s="88"/>
      <c r="G522" s="490"/>
      <c r="H522" s="65"/>
      <c r="I522" s="490"/>
      <c r="K522" s="490"/>
      <c r="M522" s="490"/>
      <c r="O522" s="490"/>
    </row>
    <row r="523" spans="1:15" ht="15" customHeight="1">
      <c r="A523" s="205"/>
      <c r="B523" s="65"/>
      <c r="C523" s="65"/>
      <c r="D523" s="65"/>
      <c r="E523" s="490"/>
      <c r="F523" s="88"/>
      <c r="G523" s="490"/>
      <c r="H523" s="65"/>
      <c r="I523" s="490"/>
      <c r="K523" s="490"/>
      <c r="M523" s="490"/>
      <c r="O523" s="490"/>
    </row>
    <row r="524" spans="1:15" ht="15" customHeight="1">
      <c r="A524" s="205"/>
      <c r="B524" s="65"/>
      <c r="C524" s="65"/>
      <c r="D524" s="65"/>
      <c r="E524" s="490"/>
      <c r="F524" s="88"/>
      <c r="G524" s="490"/>
      <c r="H524" s="65"/>
      <c r="I524" s="490"/>
      <c r="K524" s="490"/>
      <c r="M524" s="490"/>
      <c r="O524" s="490"/>
    </row>
    <row r="525" spans="1:15" ht="15" customHeight="1">
      <c r="A525" s="205"/>
      <c r="B525" s="65"/>
      <c r="C525" s="65"/>
      <c r="D525" s="65"/>
      <c r="E525" s="490"/>
      <c r="F525" s="88"/>
      <c r="G525" s="490"/>
      <c r="H525" s="65"/>
      <c r="I525" s="490"/>
      <c r="K525" s="490"/>
      <c r="M525" s="490"/>
      <c r="O525" s="490"/>
    </row>
    <row r="526" spans="1:15" ht="15" customHeight="1">
      <c r="A526" s="205"/>
      <c r="B526" s="65"/>
      <c r="C526" s="65"/>
      <c r="D526" s="65"/>
      <c r="E526" s="490"/>
      <c r="F526" s="88"/>
      <c r="G526" s="490"/>
      <c r="H526" s="65"/>
      <c r="I526" s="490"/>
      <c r="K526" s="490"/>
      <c r="M526" s="490"/>
      <c r="O526" s="490"/>
    </row>
    <row r="527" spans="1:15" ht="15" customHeight="1">
      <c r="A527" s="205"/>
      <c r="B527" s="65"/>
      <c r="C527" s="65"/>
      <c r="D527" s="65"/>
      <c r="E527" s="490"/>
      <c r="F527" s="88"/>
      <c r="G527" s="490"/>
      <c r="H527" s="65"/>
      <c r="I527" s="490"/>
      <c r="K527" s="490"/>
      <c r="M527" s="490"/>
      <c r="O527" s="490"/>
    </row>
    <row r="528" spans="1:15" ht="15" customHeight="1">
      <c r="A528" s="205"/>
      <c r="B528" s="65"/>
      <c r="C528" s="65"/>
      <c r="D528" s="65"/>
      <c r="E528" s="490"/>
      <c r="F528" s="88"/>
      <c r="G528" s="490"/>
      <c r="H528" s="65"/>
      <c r="I528" s="490"/>
      <c r="K528" s="490"/>
      <c r="M528" s="490"/>
      <c r="O528" s="490"/>
    </row>
    <row r="529" spans="1:15" ht="15" customHeight="1">
      <c r="A529" s="205"/>
      <c r="B529" s="65"/>
      <c r="C529" s="65"/>
      <c r="D529" s="65"/>
      <c r="E529" s="490"/>
      <c r="F529" s="88"/>
      <c r="G529" s="490"/>
      <c r="H529" s="65"/>
      <c r="I529" s="490"/>
      <c r="K529" s="490"/>
      <c r="M529" s="490"/>
      <c r="O529" s="490"/>
    </row>
    <row r="530" spans="1:15" ht="15" customHeight="1">
      <c r="A530" s="205"/>
      <c r="B530" s="65"/>
      <c r="C530" s="65"/>
      <c r="D530" s="65"/>
      <c r="E530" s="490"/>
      <c r="F530" s="88"/>
      <c r="G530" s="490"/>
      <c r="H530" s="65"/>
      <c r="I530" s="490"/>
      <c r="K530" s="490"/>
      <c r="M530" s="490"/>
      <c r="O530" s="490"/>
    </row>
    <row r="531" spans="1:15" ht="15" customHeight="1">
      <c r="A531" s="205"/>
      <c r="B531" s="65"/>
      <c r="C531" s="65"/>
      <c r="D531" s="65"/>
      <c r="E531" s="490"/>
      <c r="F531" s="88"/>
      <c r="G531" s="490"/>
      <c r="H531" s="65"/>
      <c r="I531" s="490"/>
      <c r="K531" s="490"/>
      <c r="M531" s="490"/>
      <c r="O531" s="490"/>
    </row>
    <row r="532" spans="1:15" ht="15" customHeight="1">
      <c r="A532" s="205"/>
      <c r="B532" s="65"/>
      <c r="C532" s="65"/>
      <c r="D532" s="65"/>
      <c r="E532" s="490"/>
      <c r="F532" s="88"/>
      <c r="G532" s="490"/>
      <c r="H532" s="65"/>
      <c r="I532" s="490"/>
      <c r="K532" s="490"/>
      <c r="M532" s="490"/>
      <c r="O532" s="490"/>
    </row>
    <row r="533" spans="1:15" ht="15" customHeight="1">
      <c r="A533" s="205"/>
      <c r="B533" s="65"/>
      <c r="C533" s="65"/>
      <c r="D533" s="65"/>
      <c r="E533" s="490"/>
      <c r="F533" s="88"/>
      <c r="G533" s="490"/>
      <c r="H533" s="65"/>
      <c r="I533" s="490"/>
      <c r="K533" s="490"/>
      <c r="M533" s="490"/>
      <c r="O533" s="490"/>
    </row>
    <row r="534" spans="1:15" ht="15" customHeight="1">
      <c r="A534" s="205"/>
      <c r="B534" s="65"/>
      <c r="C534" s="65"/>
      <c r="D534" s="65"/>
      <c r="E534" s="490"/>
      <c r="F534" s="88"/>
      <c r="G534" s="490"/>
      <c r="H534" s="65"/>
      <c r="I534" s="490"/>
      <c r="K534" s="490"/>
      <c r="M534" s="490"/>
      <c r="O534" s="490"/>
    </row>
    <row r="535" spans="1:15" ht="15" customHeight="1">
      <c r="A535" s="205"/>
      <c r="B535" s="65"/>
      <c r="C535" s="65"/>
      <c r="D535" s="65"/>
      <c r="E535" s="490"/>
      <c r="F535" s="88"/>
      <c r="G535" s="490"/>
      <c r="H535" s="65"/>
      <c r="I535" s="490"/>
      <c r="K535" s="490"/>
      <c r="M535" s="490"/>
      <c r="O535" s="490"/>
    </row>
    <row r="536" spans="1:15" ht="15" customHeight="1">
      <c r="A536" s="205"/>
      <c r="B536" s="65"/>
      <c r="C536" s="65"/>
      <c r="D536" s="65"/>
      <c r="E536" s="490"/>
      <c r="F536" s="88"/>
      <c r="G536" s="490"/>
      <c r="H536" s="65"/>
      <c r="I536" s="490"/>
      <c r="K536" s="490"/>
      <c r="M536" s="490"/>
      <c r="O536" s="490"/>
    </row>
    <row r="537" spans="1:15" ht="15" customHeight="1">
      <c r="A537" s="205"/>
      <c r="B537" s="65"/>
      <c r="C537" s="65"/>
      <c r="D537" s="65"/>
      <c r="E537" s="490"/>
      <c r="F537" s="88"/>
      <c r="G537" s="490"/>
      <c r="H537" s="65"/>
      <c r="I537" s="490"/>
      <c r="K537" s="490"/>
      <c r="M537" s="490"/>
      <c r="O537" s="490"/>
    </row>
    <row r="538" spans="1:15" ht="15" customHeight="1">
      <c r="A538" s="205"/>
      <c r="B538" s="65"/>
      <c r="C538" s="65"/>
      <c r="D538" s="65"/>
      <c r="E538" s="490"/>
      <c r="F538" s="88"/>
      <c r="G538" s="490"/>
      <c r="H538" s="65"/>
      <c r="I538" s="490"/>
      <c r="K538" s="490"/>
      <c r="M538" s="490"/>
      <c r="O538" s="490"/>
    </row>
    <row r="539" spans="1:15" ht="15" customHeight="1">
      <c r="A539" s="205"/>
      <c r="B539" s="65"/>
      <c r="C539" s="65"/>
      <c r="D539" s="65"/>
      <c r="E539" s="490"/>
      <c r="F539" s="88"/>
      <c r="G539" s="490"/>
      <c r="H539" s="65"/>
      <c r="I539" s="490"/>
      <c r="K539" s="490"/>
      <c r="M539" s="490"/>
      <c r="O539" s="490"/>
    </row>
    <row r="540" spans="1:15" ht="15" customHeight="1">
      <c r="A540" s="205"/>
      <c r="B540" s="65"/>
      <c r="C540" s="65"/>
      <c r="D540" s="65"/>
      <c r="E540" s="490"/>
      <c r="F540" s="88"/>
      <c r="G540" s="490"/>
      <c r="H540" s="65"/>
      <c r="I540" s="490"/>
      <c r="K540" s="490"/>
      <c r="M540" s="490"/>
      <c r="O540" s="490"/>
    </row>
    <row r="541" spans="1:15" ht="15" customHeight="1">
      <c r="A541" s="205"/>
      <c r="B541" s="65"/>
      <c r="C541" s="65"/>
      <c r="D541" s="65"/>
      <c r="E541" s="490"/>
      <c r="F541" s="88"/>
      <c r="G541" s="490"/>
      <c r="H541" s="65"/>
      <c r="I541" s="490"/>
      <c r="K541" s="490"/>
      <c r="M541" s="490"/>
      <c r="O541" s="490"/>
    </row>
    <row r="542" spans="1:15" ht="15" customHeight="1">
      <c r="A542" s="205"/>
      <c r="B542" s="65"/>
      <c r="C542" s="65"/>
      <c r="D542" s="65"/>
      <c r="E542" s="490"/>
      <c r="F542" s="88"/>
      <c r="G542" s="490"/>
      <c r="H542" s="65"/>
      <c r="I542" s="490"/>
      <c r="K542" s="490"/>
      <c r="M542" s="490"/>
      <c r="O542" s="490"/>
    </row>
    <row r="543" spans="1:15" ht="15" customHeight="1">
      <c r="A543" s="205"/>
      <c r="B543" s="65"/>
      <c r="C543" s="65"/>
      <c r="D543" s="65"/>
      <c r="E543" s="490"/>
      <c r="F543" s="88"/>
      <c r="G543" s="490"/>
      <c r="H543" s="65"/>
      <c r="I543" s="490"/>
      <c r="K543" s="490"/>
      <c r="M543" s="490"/>
      <c r="O543" s="490"/>
    </row>
    <row r="544" spans="1:15" ht="15" customHeight="1">
      <c r="A544" s="205"/>
      <c r="B544" s="65"/>
      <c r="C544" s="65"/>
      <c r="D544" s="65"/>
      <c r="E544" s="490"/>
      <c r="F544" s="88"/>
      <c r="G544" s="490"/>
      <c r="H544" s="65"/>
      <c r="I544" s="490"/>
      <c r="K544" s="490"/>
      <c r="M544" s="490"/>
      <c r="O544" s="490"/>
    </row>
    <row r="545" spans="1:15" ht="15" customHeight="1">
      <c r="A545" s="205"/>
      <c r="B545" s="65"/>
      <c r="C545" s="65"/>
      <c r="D545" s="65"/>
      <c r="E545" s="490"/>
      <c r="F545" s="88"/>
      <c r="G545" s="490"/>
      <c r="H545" s="65"/>
      <c r="I545" s="490"/>
      <c r="K545" s="490"/>
      <c r="M545" s="490"/>
      <c r="O545" s="490"/>
    </row>
    <row r="546" spans="1:15" ht="15" customHeight="1">
      <c r="A546" s="205"/>
      <c r="B546" s="65"/>
      <c r="C546" s="65"/>
      <c r="D546" s="65"/>
      <c r="E546" s="490"/>
      <c r="F546" s="88"/>
      <c r="G546" s="490"/>
      <c r="H546" s="65"/>
      <c r="I546" s="490"/>
      <c r="K546" s="490"/>
      <c r="M546" s="490"/>
      <c r="O546" s="490"/>
    </row>
    <row r="547" spans="1:15" ht="15" customHeight="1">
      <c r="A547" s="205"/>
      <c r="B547" s="65"/>
      <c r="C547" s="65"/>
      <c r="D547" s="65"/>
      <c r="E547" s="490"/>
      <c r="F547" s="88"/>
      <c r="G547" s="490"/>
      <c r="H547" s="65"/>
      <c r="I547" s="490"/>
      <c r="K547" s="490"/>
      <c r="M547" s="490"/>
      <c r="O547" s="490"/>
    </row>
    <row r="548" spans="1:15" ht="15" customHeight="1">
      <c r="A548" s="205"/>
      <c r="B548" s="65"/>
      <c r="C548" s="65"/>
      <c r="D548" s="65"/>
      <c r="E548" s="490"/>
      <c r="F548" s="88"/>
      <c r="G548" s="490"/>
      <c r="H548" s="65"/>
      <c r="I548" s="490"/>
      <c r="K548" s="490"/>
      <c r="M548" s="490"/>
      <c r="O548" s="490"/>
    </row>
    <row r="549" spans="1:15" ht="15" customHeight="1">
      <c r="A549" s="205"/>
      <c r="B549" s="65"/>
      <c r="C549" s="65"/>
      <c r="D549" s="65"/>
      <c r="E549" s="490"/>
      <c r="F549" s="88"/>
      <c r="G549" s="490"/>
      <c r="H549" s="65"/>
      <c r="I549" s="490"/>
      <c r="K549" s="490"/>
      <c r="M549" s="490"/>
      <c r="O549" s="490"/>
    </row>
    <row r="550" spans="1:15" ht="15" customHeight="1">
      <c r="A550" s="205"/>
      <c r="B550" s="65"/>
      <c r="C550" s="65"/>
      <c r="D550" s="65"/>
      <c r="E550" s="490"/>
      <c r="F550" s="88"/>
      <c r="G550" s="490"/>
      <c r="H550" s="65"/>
      <c r="I550" s="490"/>
      <c r="K550" s="490"/>
      <c r="M550" s="490"/>
      <c r="O550" s="490"/>
    </row>
    <row r="551" spans="1:15" ht="15" customHeight="1">
      <c r="A551" s="205"/>
      <c r="B551" s="65"/>
      <c r="C551" s="65"/>
      <c r="D551" s="65"/>
      <c r="E551" s="490"/>
      <c r="F551" s="88"/>
      <c r="G551" s="490"/>
      <c r="H551" s="65"/>
      <c r="I551" s="490"/>
      <c r="K551" s="490"/>
      <c r="M551" s="490"/>
      <c r="O551" s="490"/>
    </row>
    <row r="552" spans="1:15" ht="15" customHeight="1">
      <c r="A552" s="205"/>
      <c r="B552" s="65"/>
      <c r="C552" s="65"/>
      <c r="D552" s="65"/>
      <c r="E552" s="490"/>
      <c r="F552" s="88"/>
      <c r="G552" s="490"/>
      <c r="H552" s="65"/>
      <c r="I552" s="490"/>
      <c r="K552" s="490"/>
      <c r="M552" s="490"/>
      <c r="O552" s="490"/>
    </row>
    <row r="553" spans="1:15" ht="15" customHeight="1">
      <c r="A553" s="205"/>
      <c r="B553" s="65"/>
      <c r="C553" s="65"/>
      <c r="D553" s="65"/>
      <c r="E553" s="490"/>
      <c r="F553" s="88"/>
      <c r="G553" s="490"/>
      <c r="H553" s="65"/>
      <c r="I553" s="490"/>
      <c r="K553" s="490"/>
      <c r="M553" s="490"/>
      <c r="O553" s="490"/>
    </row>
    <row r="554" spans="1:15" ht="15" customHeight="1">
      <c r="A554" s="205"/>
      <c r="B554" s="65"/>
      <c r="C554" s="65"/>
      <c r="D554" s="65"/>
      <c r="E554" s="490"/>
      <c r="F554" s="88"/>
      <c r="G554" s="490"/>
      <c r="H554" s="65"/>
      <c r="I554" s="490"/>
      <c r="K554" s="490"/>
      <c r="M554" s="490"/>
      <c r="O554" s="490"/>
    </row>
    <row r="555" spans="1:15" ht="15" customHeight="1">
      <c r="A555" s="205"/>
      <c r="B555" s="65"/>
      <c r="C555" s="65"/>
      <c r="D555" s="65"/>
      <c r="E555" s="490"/>
      <c r="F555" s="88"/>
      <c r="G555" s="490"/>
      <c r="H555" s="65"/>
      <c r="I555" s="490"/>
      <c r="K555" s="490"/>
      <c r="M555" s="490"/>
      <c r="O555" s="490"/>
    </row>
    <row r="556" spans="1:15" ht="15" customHeight="1">
      <c r="A556" s="205"/>
      <c r="B556" s="65"/>
      <c r="C556" s="65"/>
      <c r="D556" s="65"/>
      <c r="E556" s="490"/>
      <c r="F556" s="88"/>
      <c r="G556" s="490"/>
      <c r="H556" s="65"/>
      <c r="I556" s="490"/>
      <c r="K556" s="490"/>
      <c r="M556" s="490"/>
      <c r="O556" s="490"/>
    </row>
    <row r="557" spans="1:15" ht="15" customHeight="1">
      <c r="A557" s="205"/>
      <c r="B557" s="65"/>
      <c r="C557" s="65"/>
      <c r="D557" s="65"/>
      <c r="E557" s="490"/>
      <c r="F557" s="88"/>
      <c r="G557" s="490"/>
      <c r="H557" s="65"/>
      <c r="I557" s="490"/>
      <c r="K557" s="490"/>
      <c r="M557" s="490"/>
      <c r="O557" s="490"/>
    </row>
    <row r="558" spans="1:15" ht="15" customHeight="1">
      <c r="A558" s="205"/>
      <c r="B558" s="65"/>
      <c r="C558" s="65"/>
      <c r="D558" s="65"/>
      <c r="E558" s="490"/>
      <c r="F558" s="88"/>
      <c r="G558" s="490"/>
      <c r="H558" s="65"/>
      <c r="I558" s="490"/>
      <c r="K558" s="490"/>
      <c r="M558" s="490"/>
      <c r="O558" s="490"/>
    </row>
    <row r="559" spans="1:15" ht="15" customHeight="1">
      <c r="A559" s="205"/>
      <c r="B559" s="65"/>
      <c r="C559" s="65"/>
      <c r="D559" s="65"/>
      <c r="E559" s="490"/>
      <c r="F559" s="88"/>
      <c r="G559" s="490"/>
      <c r="H559" s="65"/>
      <c r="I559" s="490"/>
      <c r="K559" s="490"/>
      <c r="M559" s="490"/>
      <c r="O559" s="490"/>
    </row>
    <row r="560" spans="1:15" ht="15" customHeight="1">
      <c r="A560" s="205"/>
      <c r="B560" s="65"/>
      <c r="C560" s="65"/>
      <c r="D560" s="65"/>
      <c r="E560" s="490"/>
      <c r="F560" s="88"/>
      <c r="G560" s="490"/>
      <c r="H560" s="65"/>
      <c r="I560" s="490"/>
      <c r="K560" s="490"/>
      <c r="M560" s="490"/>
      <c r="O560" s="490"/>
    </row>
    <row r="561" spans="1:15" ht="15" customHeight="1">
      <c r="A561" s="205"/>
      <c r="B561" s="65"/>
      <c r="C561" s="65"/>
      <c r="D561" s="65"/>
      <c r="E561" s="490"/>
      <c r="F561" s="88"/>
      <c r="G561" s="490"/>
      <c r="H561" s="65"/>
      <c r="I561" s="490"/>
      <c r="K561" s="490"/>
      <c r="M561" s="490"/>
      <c r="O561" s="490"/>
    </row>
    <row r="562" spans="1:15" ht="15" customHeight="1">
      <c r="A562" s="205"/>
      <c r="B562" s="65"/>
      <c r="C562" s="65"/>
      <c r="D562" s="65"/>
      <c r="E562" s="490"/>
      <c r="F562" s="88"/>
      <c r="G562" s="490"/>
      <c r="H562" s="65"/>
      <c r="I562" s="490"/>
      <c r="K562" s="490"/>
      <c r="M562" s="490"/>
      <c r="O562" s="490"/>
    </row>
    <row r="563" spans="1:15" ht="15" customHeight="1">
      <c r="A563" s="205"/>
      <c r="B563" s="65"/>
      <c r="C563" s="65"/>
      <c r="D563" s="65"/>
      <c r="E563" s="490"/>
      <c r="F563" s="88"/>
      <c r="G563" s="490"/>
      <c r="H563" s="65"/>
      <c r="I563" s="490"/>
      <c r="K563" s="490"/>
      <c r="M563" s="490"/>
      <c r="O563" s="490"/>
    </row>
    <row r="564" spans="1:15" ht="15" customHeight="1">
      <c r="A564" s="205"/>
      <c r="B564" s="65"/>
      <c r="C564" s="65"/>
      <c r="D564" s="65"/>
      <c r="E564" s="490"/>
      <c r="F564" s="88"/>
      <c r="G564" s="490"/>
      <c r="H564" s="65"/>
      <c r="I564" s="490"/>
      <c r="K564" s="490"/>
      <c r="M564" s="490"/>
      <c r="O564" s="490"/>
    </row>
    <row r="565" spans="1:15" ht="15" customHeight="1">
      <c r="A565" s="205"/>
      <c r="B565" s="65"/>
      <c r="C565" s="65"/>
      <c r="D565" s="65"/>
      <c r="E565" s="490"/>
      <c r="F565" s="88"/>
      <c r="G565" s="490"/>
      <c r="H565" s="65"/>
      <c r="I565" s="490"/>
      <c r="K565" s="490"/>
      <c r="M565" s="490"/>
      <c r="O565" s="490"/>
    </row>
    <row r="566" spans="1:15" ht="15" customHeight="1">
      <c r="A566" s="205"/>
      <c r="B566" s="65"/>
      <c r="C566" s="65"/>
      <c r="D566" s="65"/>
      <c r="E566" s="490"/>
      <c r="F566" s="88"/>
      <c r="G566" s="490"/>
      <c r="H566" s="65"/>
      <c r="I566" s="490"/>
      <c r="K566" s="490"/>
      <c r="M566" s="490"/>
      <c r="O566" s="490"/>
    </row>
    <row r="567" spans="1:15" ht="15" customHeight="1">
      <c r="A567" s="205"/>
      <c r="B567" s="65"/>
      <c r="C567" s="65"/>
      <c r="D567" s="65"/>
      <c r="E567" s="490"/>
      <c r="F567" s="88"/>
      <c r="G567" s="490"/>
      <c r="H567" s="65"/>
      <c r="I567" s="490"/>
      <c r="K567" s="490"/>
      <c r="M567" s="490"/>
      <c r="O567" s="490"/>
    </row>
    <row r="568" spans="1:15" ht="15" customHeight="1">
      <c r="A568" s="205"/>
      <c r="B568" s="65"/>
      <c r="C568" s="65"/>
      <c r="D568" s="65"/>
      <c r="E568" s="490"/>
      <c r="F568" s="88"/>
      <c r="G568" s="490"/>
      <c r="H568" s="65"/>
      <c r="I568" s="490"/>
      <c r="K568" s="490"/>
      <c r="M568" s="490"/>
      <c r="O568" s="490"/>
    </row>
    <row r="569" spans="1:15" ht="15" customHeight="1">
      <c r="A569" s="205"/>
      <c r="B569" s="65"/>
      <c r="C569" s="65"/>
      <c r="D569" s="65"/>
      <c r="E569" s="490"/>
      <c r="F569" s="88"/>
      <c r="G569" s="490"/>
      <c r="H569" s="65"/>
      <c r="I569" s="490"/>
      <c r="K569" s="490"/>
      <c r="M569" s="490"/>
      <c r="O569" s="490"/>
    </row>
    <row r="570" spans="1:15" ht="15" customHeight="1">
      <c r="A570" s="205"/>
      <c r="B570" s="65"/>
      <c r="C570" s="65"/>
      <c r="D570" s="65"/>
      <c r="E570" s="490"/>
      <c r="F570" s="88"/>
      <c r="G570" s="490"/>
      <c r="H570" s="65"/>
      <c r="I570" s="490"/>
      <c r="K570" s="490"/>
      <c r="M570" s="490"/>
      <c r="O570" s="490"/>
    </row>
    <row r="571" spans="1:15" ht="15" customHeight="1">
      <c r="A571" s="205"/>
      <c r="B571" s="65"/>
      <c r="C571" s="65"/>
      <c r="D571" s="65"/>
      <c r="E571" s="490"/>
      <c r="F571" s="88"/>
      <c r="G571" s="490"/>
      <c r="H571" s="65"/>
      <c r="I571" s="490"/>
      <c r="K571" s="490"/>
      <c r="M571" s="490"/>
      <c r="O571" s="490"/>
    </row>
    <row r="572" spans="1:15" ht="15" customHeight="1">
      <c r="A572" s="205"/>
      <c r="B572" s="65"/>
      <c r="C572" s="65"/>
      <c r="D572" s="65"/>
      <c r="E572" s="490"/>
      <c r="F572" s="88"/>
      <c r="G572" s="490"/>
      <c r="H572" s="65"/>
      <c r="I572" s="490"/>
      <c r="K572" s="490"/>
      <c r="M572" s="490"/>
      <c r="O572" s="490"/>
    </row>
    <row r="573" spans="1:15" ht="15" customHeight="1">
      <c r="A573" s="205"/>
      <c r="B573" s="65"/>
      <c r="C573" s="65"/>
      <c r="D573" s="65"/>
      <c r="E573" s="490"/>
      <c r="F573" s="88"/>
      <c r="G573" s="490"/>
      <c r="H573" s="65"/>
      <c r="I573" s="490"/>
      <c r="K573" s="490"/>
      <c r="M573" s="490"/>
      <c r="O573" s="490"/>
    </row>
    <row r="574" spans="1:15" ht="15" customHeight="1">
      <c r="A574" s="205"/>
      <c r="B574" s="65"/>
      <c r="C574" s="65"/>
      <c r="D574" s="65"/>
      <c r="E574" s="490"/>
      <c r="F574" s="88"/>
      <c r="G574" s="490"/>
      <c r="H574" s="65"/>
      <c r="I574" s="490"/>
      <c r="K574" s="490"/>
      <c r="M574" s="490"/>
      <c r="O574" s="490"/>
    </row>
    <row r="575" spans="1:15" ht="15" customHeight="1">
      <c r="A575" s="205"/>
      <c r="B575" s="65"/>
      <c r="C575" s="65"/>
      <c r="D575" s="65"/>
      <c r="E575" s="490"/>
      <c r="F575" s="88"/>
      <c r="G575" s="490"/>
      <c r="H575" s="65"/>
      <c r="I575" s="490"/>
      <c r="K575" s="490"/>
      <c r="M575" s="490"/>
      <c r="O575" s="490"/>
    </row>
    <row r="576" spans="1:15" ht="15" customHeight="1">
      <c r="A576" s="205"/>
      <c r="B576" s="65"/>
      <c r="C576" s="65"/>
      <c r="D576" s="65"/>
      <c r="E576" s="490"/>
      <c r="F576" s="88"/>
      <c r="G576" s="490"/>
      <c r="H576" s="65"/>
      <c r="I576" s="490"/>
      <c r="K576" s="490"/>
      <c r="M576" s="490"/>
      <c r="O576" s="490"/>
    </row>
    <row r="577" spans="1:15" ht="15" customHeight="1">
      <c r="A577" s="205"/>
      <c r="B577" s="65"/>
      <c r="C577" s="65"/>
      <c r="D577" s="65"/>
      <c r="E577" s="490"/>
      <c r="F577" s="88"/>
      <c r="G577" s="490"/>
      <c r="H577" s="65"/>
      <c r="I577" s="490"/>
      <c r="K577" s="490"/>
      <c r="M577" s="490"/>
      <c r="O577" s="490"/>
    </row>
    <row r="578" spans="1:15" ht="15" customHeight="1">
      <c r="A578" s="205"/>
      <c r="B578" s="65"/>
      <c r="C578" s="65"/>
      <c r="D578" s="65"/>
      <c r="E578" s="490"/>
      <c r="F578" s="88"/>
      <c r="G578" s="490"/>
      <c r="H578" s="65"/>
      <c r="I578" s="490"/>
      <c r="K578" s="490"/>
      <c r="M578" s="490"/>
      <c r="O578" s="490"/>
    </row>
    <row r="579" spans="1:15" ht="15" customHeight="1">
      <c r="A579" s="205"/>
      <c r="B579" s="65"/>
      <c r="C579" s="65"/>
      <c r="D579" s="65"/>
      <c r="E579" s="490"/>
      <c r="F579" s="88"/>
      <c r="G579" s="490"/>
      <c r="H579" s="65"/>
      <c r="I579" s="490"/>
      <c r="K579" s="490"/>
      <c r="M579" s="490"/>
      <c r="O579" s="490"/>
    </row>
    <row r="580" spans="1:15" ht="15" customHeight="1">
      <c r="A580" s="205"/>
      <c r="B580" s="65"/>
      <c r="C580" s="65"/>
      <c r="D580" s="65"/>
      <c r="E580" s="490"/>
      <c r="F580" s="88"/>
      <c r="G580" s="490"/>
      <c r="H580" s="65"/>
      <c r="I580" s="490"/>
      <c r="K580" s="490"/>
      <c r="M580" s="490"/>
      <c r="O580" s="490"/>
    </row>
    <row r="581" spans="1:15" ht="15" customHeight="1">
      <c r="A581" s="205"/>
      <c r="B581" s="65"/>
      <c r="C581" s="65"/>
      <c r="D581" s="65"/>
      <c r="E581" s="490"/>
      <c r="F581" s="88"/>
      <c r="G581" s="490"/>
      <c r="H581" s="65"/>
      <c r="I581" s="490"/>
      <c r="K581" s="490"/>
      <c r="M581" s="490"/>
      <c r="O581" s="490"/>
    </row>
    <row r="582" spans="1:15" ht="15" customHeight="1">
      <c r="A582" s="205"/>
      <c r="B582" s="65"/>
      <c r="C582" s="65"/>
      <c r="D582" s="65"/>
      <c r="E582" s="490"/>
      <c r="F582" s="88"/>
      <c r="G582" s="490"/>
      <c r="H582" s="65"/>
      <c r="I582" s="490"/>
      <c r="K582" s="490"/>
      <c r="M582" s="490"/>
      <c r="O582" s="490"/>
    </row>
    <row r="583" spans="1:15" ht="15" customHeight="1">
      <c r="A583" s="205"/>
      <c r="B583" s="65"/>
      <c r="C583" s="65"/>
      <c r="D583" s="65"/>
      <c r="E583" s="490"/>
      <c r="F583" s="88"/>
      <c r="G583" s="490"/>
      <c r="H583" s="65"/>
      <c r="I583" s="490"/>
      <c r="K583" s="490"/>
      <c r="M583" s="490"/>
      <c r="O583" s="490"/>
    </row>
    <row r="584" spans="1:15" ht="15" customHeight="1">
      <c r="A584" s="205"/>
      <c r="B584" s="65"/>
      <c r="C584" s="65"/>
      <c r="D584" s="65"/>
      <c r="E584" s="490"/>
      <c r="F584" s="88"/>
      <c r="G584" s="490"/>
      <c r="H584" s="65"/>
      <c r="I584" s="490"/>
      <c r="K584" s="490"/>
      <c r="M584" s="490"/>
      <c r="O584" s="490"/>
    </row>
    <row r="585" spans="1:15" ht="15" customHeight="1">
      <c r="A585" s="205"/>
      <c r="B585" s="65"/>
      <c r="C585" s="65"/>
      <c r="D585" s="65"/>
      <c r="E585" s="490"/>
      <c r="F585" s="88"/>
      <c r="G585" s="490"/>
      <c r="H585" s="65"/>
      <c r="I585" s="490"/>
      <c r="K585" s="490"/>
      <c r="M585" s="490"/>
      <c r="O585" s="490"/>
    </row>
    <row r="586" spans="1:15" ht="15" customHeight="1">
      <c r="A586" s="205"/>
      <c r="B586" s="65"/>
      <c r="C586" s="65"/>
      <c r="D586" s="65"/>
      <c r="E586" s="490"/>
      <c r="F586" s="88"/>
      <c r="G586" s="490"/>
      <c r="H586" s="65"/>
      <c r="I586" s="490"/>
      <c r="K586" s="490"/>
      <c r="M586" s="490"/>
      <c r="O586" s="490"/>
    </row>
    <row r="587" spans="1:15" ht="15" customHeight="1">
      <c r="A587" s="205"/>
      <c r="B587" s="65"/>
      <c r="C587" s="65"/>
      <c r="D587" s="65"/>
      <c r="E587" s="490"/>
      <c r="F587" s="88"/>
      <c r="G587" s="490"/>
      <c r="H587" s="65"/>
      <c r="I587" s="490"/>
      <c r="K587" s="490"/>
      <c r="M587" s="490"/>
      <c r="O587" s="490"/>
    </row>
    <row r="588" spans="1:15" ht="15" customHeight="1">
      <c r="A588" s="205"/>
      <c r="B588" s="65"/>
      <c r="C588" s="65"/>
      <c r="D588" s="65"/>
      <c r="E588" s="490"/>
      <c r="F588" s="88"/>
      <c r="G588" s="490"/>
      <c r="H588" s="65"/>
      <c r="I588" s="490"/>
      <c r="K588" s="490"/>
      <c r="M588" s="490"/>
      <c r="O588" s="490"/>
    </row>
    <row r="589" spans="1:15" ht="15" customHeight="1">
      <c r="A589" s="205"/>
      <c r="B589" s="65"/>
      <c r="C589" s="65"/>
      <c r="D589" s="65"/>
      <c r="E589" s="490"/>
      <c r="F589" s="88"/>
      <c r="G589" s="490"/>
      <c r="H589" s="65"/>
      <c r="I589" s="490"/>
      <c r="K589" s="490"/>
      <c r="M589" s="490"/>
      <c r="O589" s="490"/>
    </row>
    <row r="590" spans="1:15" ht="15" customHeight="1">
      <c r="A590" s="205"/>
      <c r="B590" s="65"/>
      <c r="C590" s="65"/>
      <c r="D590" s="65"/>
      <c r="E590" s="490"/>
      <c r="F590" s="88"/>
      <c r="G590" s="490"/>
      <c r="H590" s="65"/>
      <c r="I590" s="490"/>
      <c r="K590" s="490"/>
      <c r="M590" s="490"/>
      <c r="O590" s="490"/>
    </row>
    <row r="591" spans="1:15" ht="15" customHeight="1">
      <c r="A591" s="205"/>
      <c r="B591" s="65"/>
      <c r="C591" s="65"/>
      <c r="D591" s="65"/>
      <c r="E591" s="490"/>
      <c r="F591" s="88"/>
      <c r="G591" s="490"/>
      <c r="H591" s="65"/>
      <c r="I591" s="490"/>
      <c r="K591" s="490"/>
      <c r="M591" s="490"/>
      <c r="O591" s="490"/>
    </row>
    <row r="592" spans="1:15" ht="15" customHeight="1">
      <c r="A592" s="205"/>
      <c r="B592" s="65"/>
      <c r="C592" s="65"/>
      <c r="D592" s="65"/>
      <c r="E592" s="490"/>
      <c r="F592" s="88"/>
      <c r="G592" s="490"/>
      <c r="H592" s="65"/>
      <c r="I592" s="490"/>
      <c r="K592" s="490"/>
      <c r="M592" s="490"/>
      <c r="O592" s="490"/>
    </row>
    <row r="593" spans="1:15" ht="15" customHeight="1">
      <c r="A593" s="205"/>
      <c r="B593" s="65"/>
      <c r="C593" s="65"/>
      <c r="D593" s="65"/>
      <c r="E593" s="490"/>
      <c r="F593" s="88"/>
      <c r="G593" s="490"/>
      <c r="H593" s="65"/>
      <c r="I593" s="490"/>
      <c r="K593" s="490"/>
      <c r="M593" s="490"/>
      <c r="O593" s="490"/>
    </row>
    <row r="594" spans="1:15" ht="15" customHeight="1">
      <c r="A594" s="205"/>
      <c r="B594" s="65"/>
      <c r="C594" s="65"/>
      <c r="D594" s="65"/>
      <c r="E594" s="490"/>
      <c r="F594" s="88"/>
      <c r="G594" s="490"/>
      <c r="H594" s="65"/>
      <c r="I594" s="490"/>
      <c r="K594" s="490"/>
      <c r="M594" s="490"/>
      <c r="O594" s="490"/>
    </row>
    <row r="595" spans="1:15" ht="15" customHeight="1">
      <c r="A595" s="205"/>
      <c r="B595" s="65"/>
      <c r="C595" s="65"/>
      <c r="D595" s="65"/>
      <c r="E595" s="490"/>
      <c r="F595" s="88"/>
      <c r="G595" s="490"/>
      <c r="H595" s="65"/>
      <c r="I595" s="490"/>
      <c r="K595" s="490"/>
      <c r="M595" s="490"/>
      <c r="O595" s="490"/>
    </row>
    <row r="596" spans="1:15" ht="15" customHeight="1">
      <c r="A596" s="205"/>
      <c r="B596" s="65"/>
      <c r="C596" s="65"/>
      <c r="D596" s="65"/>
      <c r="E596" s="490"/>
      <c r="F596" s="88"/>
      <c r="G596" s="490"/>
      <c r="H596" s="65"/>
      <c r="I596" s="490"/>
      <c r="K596" s="490"/>
      <c r="M596" s="490"/>
      <c r="O596" s="490"/>
    </row>
    <row r="597" spans="1:15" ht="15" customHeight="1">
      <c r="A597" s="205"/>
      <c r="B597" s="65"/>
      <c r="C597" s="65"/>
      <c r="D597" s="65"/>
      <c r="E597" s="490"/>
      <c r="F597" s="88"/>
      <c r="G597" s="490"/>
      <c r="H597" s="65"/>
      <c r="I597" s="490"/>
      <c r="K597" s="490"/>
      <c r="M597" s="490"/>
      <c r="O597" s="490"/>
    </row>
    <row r="598" spans="1:15" ht="15" customHeight="1">
      <c r="A598" s="205"/>
      <c r="B598" s="65"/>
      <c r="C598" s="65"/>
      <c r="D598" s="65"/>
      <c r="E598" s="490"/>
      <c r="F598" s="88"/>
      <c r="G598" s="490"/>
      <c r="H598" s="65"/>
      <c r="I598" s="490"/>
      <c r="K598" s="490"/>
      <c r="M598" s="490"/>
      <c r="O598" s="490"/>
    </row>
    <row r="599" spans="1:15" ht="15" customHeight="1">
      <c r="A599" s="205"/>
      <c r="B599" s="65"/>
      <c r="C599" s="65"/>
      <c r="D599" s="65"/>
      <c r="E599" s="490"/>
      <c r="F599" s="88"/>
      <c r="G599" s="490"/>
      <c r="H599" s="65"/>
      <c r="I599" s="490"/>
      <c r="K599" s="490"/>
      <c r="M599" s="490"/>
      <c r="O599" s="490"/>
    </row>
    <row r="600" spans="1:15" ht="15" customHeight="1">
      <c r="A600" s="205"/>
      <c r="B600" s="65"/>
      <c r="C600" s="65"/>
      <c r="D600" s="65"/>
      <c r="E600" s="490"/>
      <c r="F600" s="88"/>
      <c r="G600" s="490"/>
      <c r="H600" s="65"/>
      <c r="I600" s="490"/>
      <c r="K600" s="490"/>
      <c r="M600" s="490"/>
      <c r="O600" s="490"/>
    </row>
    <row r="601" spans="1:15" ht="15" customHeight="1">
      <c r="A601" s="205"/>
      <c r="B601" s="65"/>
      <c r="C601" s="65"/>
      <c r="D601" s="65"/>
      <c r="E601" s="490"/>
      <c r="F601" s="88"/>
      <c r="G601" s="490"/>
      <c r="H601" s="65"/>
      <c r="I601" s="490"/>
      <c r="K601" s="490"/>
      <c r="M601" s="490"/>
      <c r="O601" s="490"/>
    </row>
    <row r="602" spans="1:15" ht="15" customHeight="1">
      <c r="A602" s="205"/>
      <c r="B602" s="65"/>
      <c r="C602" s="65"/>
      <c r="D602" s="65"/>
      <c r="E602" s="490"/>
      <c r="F602" s="88"/>
      <c r="G602" s="490"/>
      <c r="H602" s="65"/>
      <c r="I602" s="490"/>
      <c r="K602" s="490"/>
      <c r="M602" s="490"/>
      <c r="O602" s="490"/>
    </row>
    <row r="603" spans="1:15" ht="15" customHeight="1">
      <c r="A603" s="205"/>
      <c r="B603" s="65"/>
      <c r="C603" s="65"/>
      <c r="D603" s="65"/>
      <c r="E603" s="490"/>
      <c r="F603" s="88"/>
      <c r="G603" s="490"/>
      <c r="H603" s="65"/>
      <c r="I603" s="490"/>
      <c r="K603" s="490"/>
      <c r="M603" s="490"/>
      <c r="O603" s="490"/>
    </row>
    <row r="604" spans="1:15" ht="15" customHeight="1">
      <c r="A604" s="205"/>
      <c r="B604" s="65"/>
      <c r="C604" s="65"/>
      <c r="D604" s="65"/>
      <c r="E604" s="490"/>
      <c r="F604" s="88"/>
      <c r="G604" s="490"/>
      <c r="H604" s="65"/>
      <c r="I604" s="490"/>
      <c r="K604" s="490"/>
      <c r="M604" s="490"/>
      <c r="O604" s="490"/>
    </row>
    <row r="605" spans="1:15" ht="15" customHeight="1">
      <c r="A605" s="205"/>
      <c r="B605" s="65"/>
      <c r="C605" s="65"/>
      <c r="D605" s="65"/>
      <c r="E605" s="490"/>
      <c r="F605" s="88"/>
      <c r="G605" s="490"/>
      <c r="H605" s="65"/>
      <c r="I605" s="490"/>
      <c r="K605" s="490"/>
      <c r="M605" s="490"/>
      <c r="O605" s="490"/>
    </row>
    <row r="606" spans="1:15" ht="15" customHeight="1">
      <c r="A606" s="205"/>
      <c r="B606" s="65"/>
      <c r="C606" s="65"/>
      <c r="D606" s="65"/>
      <c r="E606" s="490"/>
      <c r="F606" s="88"/>
      <c r="G606" s="490"/>
      <c r="H606" s="65"/>
      <c r="I606" s="490"/>
      <c r="K606" s="490"/>
      <c r="M606" s="490"/>
      <c r="O606" s="490"/>
    </row>
    <row r="607" spans="1:15" ht="15" customHeight="1">
      <c r="A607" s="205"/>
      <c r="B607" s="65"/>
      <c r="C607" s="65"/>
      <c r="D607" s="65"/>
      <c r="E607" s="490"/>
      <c r="F607" s="88"/>
      <c r="G607" s="490"/>
      <c r="H607" s="65"/>
      <c r="I607" s="490"/>
      <c r="K607" s="490"/>
      <c r="M607" s="490"/>
      <c r="O607" s="490"/>
    </row>
    <row r="608" spans="1:15" ht="15" customHeight="1">
      <c r="A608" s="205"/>
      <c r="B608" s="65"/>
      <c r="C608" s="65"/>
      <c r="D608" s="65"/>
      <c r="E608" s="490"/>
      <c r="F608" s="88"/>
      <c r="G608" s="490"/>
      <c r="H608" s="65"/>
      <c r="I608" s="490"/>
      <c r="K608" s="490"/>
      <c r="M608" s="490"/>
      <c r="O608" s="490"/>
    </row>
    <row r="609" spans="1:15" ht="15" customHeight="1">
      <c r="A609" s="205"/>
      <c r="B609" s="65"/>
      <c r="C609" s="65"/>
      <c r="D609" s="65"/>
      <c r="E609" s="490"/>
      <c r="F609" s="88"/>
      <c r="G609" s="490"/>
      <c r="H609" s="65"/>
      <c r="I609" s="490"/>
      <c r="K609" s="490"/>
      <c r="M609" s="490"/>
      <c r="O609" s="490"/>
    </row>
    <row r="610" spans="1:15" ht="15" customHeight="1">
      <c r="A610" s="205"/>
      <c r="B610" s="65"/>
      <c r="C610" s="65"/>
      <c r="D610" s="65"/>
      <c r="E610" s="490"/>
      <c r="F610" s="88"/>
      <c r="G610" s="490"/>
      <c r="H610" s="65"/>
      <c r="I610" s="490"/>
      <c r="K610" s="490"/>
      <c r="M610" s="490"/>
      <c r="O610" s="490"/>
    </row>
    <row r="611" spans="1:15" ht="15" customHeight="1">
      <c r="A611" s="205"/>
      <c r="B611" s="65"/>
      <c r="C611" s="65"/>
      <c r="D611" s="65"/>
      <c r="E611" s="490"/>
      <c r="F611" s="88"/>
      <c r="G611" s="490"/>
      <c r="H611" s="65"/>
      <c r="I611" s="490"/>
      <c r="K611" s="490"/>
      <c r="M611" s="490"/>
      <c r="O611" s="490"/>
    </row>
    <row r="612" spans="1:15" ht="15" customHeight="1">
      <c r="A612" s="205"/>
      <c r="B612" s="65"/>
      <c r="C612" s="65"/>
      <c r="D612" s="65"/>
      <c r="E612" s="490"/>
      <c r="F612" s="88"/>
      <c r="G612" s="490"/>
      <c r="H612" s="65"/>
      <c r="I612" s="490"/>
      <c r="K612" s="490"/>
      <c r="M612" s="490"/>
      <c r="O612" s="490"/>
    </row>
    <row r="613" spans="1:15" ht="15" customHeight="1">
      <c r="A613" s="205"/>
      <c r="B613" s="65"/>
      <c r="C613" s="65"/>
      <c r="D613" s="65"/>
      <c r="E613" s="490"/>
      <c r="F613" s="88"/>
      <c r="G613" s="490"/>
      <c r="H613" s="65"/>
      <c r="I613" s="490"/>
      <c r="K613" s="490"/>
      <c r="M613" s="490"/>
      <c r="O613" s="490"/>
    </row>
    <row r="614" spans="1:15" ht="15" customHeight="1">
      <c r="A614" s="205"/>
      <c r="B614" s="65"/>
      <c r="C614" s="65"/>
      <c r="D614" s="65"/>
      <c r="E614" s="490"/>
      <c r="F614" s="88"/>
      <c r="G614" s="490"/>
      <c r="H614" s="65"/>
      <c r="I614" s="490"/>
      <c r="K614" s="490"/>
      <c r="M614" s="490"/>
      <c r="O614" s="490"/>
    </row>
    <row r="615" spans="1:15" ht="15" customHeight="1">
      <c r="A615" s="205"/>
      <c r="B615" s="65"/>
      <c r="C615" s="65"/>
      <c r="D615" s="65"/>
      <c r="E615" s="490"/>
      <c r="F615" s="88"/>
      <c r="G615" s="490"/>
      <c r="H615" s="65"/>
      <c r="I615" s="490"/>
      <c r="K615" s="490"/>
      <c r="M615" s="490"/>
      <c r="O615" s="490"/>
    </row>
    <row r="616" spans="1:15" ht="15" customHeight="1">
      <c r="A616" s="205"/>
      <c r="B616" s="65"/>
      <c r="C616" s="65"/>
      <c r="D616" s="65"/>
      <c r="E616" s="490"/>
      <c r="F616" s="88"/>
      <c r="G616" s="490"/>
      <c r="H616" s="65"/>
      <c r="I616" s="490"/>
      <c r="K616" s="490"/>
      <c r="M616" s="490"/>
      <c r="O616" s="490"/>
    </row>
    <row r="617" spans="1:15" ht="15" customHeight="1">
      <c r="A617" s="205"/>
      <c r="B617" s="65"/>
      <c r="C617" s="65"/>
      <c r="D617" s="65"/>
      <c r="E617" s="490"/>
      <c r="F617" s="88"/>
      <c r="G617" s="490"/>
      <c r="H617" s="65"/>
      <c r="I617" s="490"/>
      <c r="K617" s="490"/>
      <c r="M617" s="490"/>
      <c r="O617" s="490"/>
    </row>
    <row r="618" spans="1:15" ht="15" customHeight="1">
      <c r="A618" s="205"/>
      <c r="B618" s="65"/>
      <c r="C618" s="65"/>
      <c r="D618" s="65"/>
      <c r="E618" s="490"/>
      <c r="F618" s="88"/>
      <c r="G618" s="490"/>
      <c r="H618" s="65"/>
      <c r="I618" s="490"/>
      <c r="K618" s="490"/>
      <c r="M618" s="490"/>
      <c r="O618" s="490"/>
    </row>
    <row r="619" spans="1:15" ht="15" customHeight="1">
      <c r="A619" s="205"/>
      <c r="B619" s="65"/>
      <c r="C619" s="65"/>
      <c r="D619" s="65"/>
      <c r="E619" s="490"/>
      <c r="F619" s="88"/>
      <c r="G619" s="490"/>
      <c r="H619" s="65"/>
      <c r="I619" s="490"/>
      <c r="K619" s="490"/>
      <c r="M619" s="490"/>
      <c r="O619" s="490"/>
    </row>
    <row r="620" spans="1:15" ht="15" customHeight="1">
      <c r="A620" s="205"/>
      <c r="B620" s="65"/>
      <c r="C620" s="65"/>
      <c r="D620" s="65"/>
      <c r="E620" s="490"/>
      <c r="F620" s="88"/>
      <c r="G620" s="490"/>
      <c r="H620" s="65"/>
      <c r="I620" s="490"/>
      <c r="K620" s="490"/>
      <c r="M620" s="490"/>
      <c r="O620" s="490"/>
    </row>
    <row r="621" spans="1:15" ht="15" customHeight="1">
      <c r="A621" s="205"/>
      <c r="B621" s="65"/>
      <c r="C621" s="65"/>
      <c r="D621" s="65"/>
      <c r="E621" s="490"/>
      <c r="F621" s="88"/>
      <c r="G621" s="490"/>
      <c r="H621" s="65"/>
      <c r="I621" s="490"/>
      <c r="K621" s="490"/>
      <c r="M621" s="490"/>
      <c r="O621" s="490"/>
    </row>
    <row r="622" spans="1:15" ht="15" customHeight="1">
      <c r="A622" s="205"/>
      <c r="B622" s="65"/>
      <c r="C622" s="65"/>
      <c r="D622" s="65"/>
      <c r="E622" s="490"/>
      <c r="F622" s="88"/>
      <c r="G622" s="490"/>
      <c r="H622" s="65"/>
      <c r="I622" s="490"/>
      <c r="K622" s="490"/>
      <c r="M622" s="490"/>
      <c r="O622" s="490"/>
    </row>
    <row r="623" spans="1:15" ht="15" customHeight="1">
      <c r="A623" s="205"/>
      <c r="B623" s="65"/>
      <c r="C623" s="65"/>
      <c r="D623" s="65"/>
      <c r="E623" s="490"/>
      <c r="F623" s="88"/>
      <c r="G623" s="490"/>
      <c r="H623" s="65"/>
      <c r="I623" s="490"/>
      <c r="K623" s="490"/>
      <c r="M623" s="490"/>
      <c r="O623" s="490"/>
    </row>
    <row r="624" spans="1:15" ht="15" customHeight="1">
      <c r="A624" s="205"/>
      <c r="B624" s="65"/>
      <c r="C624" s="65"/>
      <c r="D624" s="65"/>
      <c r="E624" s="490"/>
      <c r="F624" s="88"/>
      <c r="G624" s="490"/>
      <c r="H624" s="65"/>
      <c r="I624" s="490"/>
      <c r="K624" s="490"/>
      <c r="M624" s="490"/>
      <c r="O624" s="490"/>
    </row>
    <row r="625" spans="1:15" ht="15" customHeight="1">
      <c r="A625" s="205"/>
      <c r="B625" s="65"/>
      <c r="C625" s="65"/>
      <c r="D625" s="65"/>
      <c r="E625" s="490"/>
      <c r="F625" s="88"/>
      <c r="G625" s="490"/>
      <c r="H625" s="65"/>
      <c r="I625" s="490"/>
      <c r="K625" s="490"/>
      <c r="M625" s="490"/>
      <c r="O625" s="490"/>
    </row>
    <row r="626" spans="1:15" ht="15" customHeight="1">
      <c r="A626" s="205"/>
      <c r="B626" s="65"/>
      <c r="C626" s="65"/>
      <c r="D626" s="65"/>
      <c r="E626" s="490"/>
      <c r="F626" s="88"/>
      <c r="G626" s="490"/>
      <c r="H626" s="65"/>
      <c r="I626" s="490"/>
      <c r="K626" s="490"/>
      <c r="M626" s="490"/>
      <c r="O626" s="490"/>
    </row>
    <row r="627" spans="1:15" ht="15" customHeight="1">
      <c r="A627" s="205"/>
      <c r="B627" s="65"/>
      <c r="C627" s="65"/>
      <c r="D627" s="65"/>
      <c r="E627" s="490"/>
      <c r="F627" s="88"/>
      <c r="G627" s="490"/>
      <c r="H627" s="65"/>
      <c r="I627" s="490"/>
      <c r="K627" s="490"/>
      <c r="M627" s="490"/>
      <c r="O627" s="490"/>
    </row>
    <row r="628" spans="1:15" ht="15" customHeight="1">
      <c r="A628" s="205"/>
      <c r="B628" s="65"/>
      <c r="C628" s="65"/>
      <c r="D628" s="65"/>
      <c r="E628" s="490"/>
      <c r="F628" s="88"/>
      <c r="G628" s="490"/>
      <c r="H628" s="65"/>
      <c r="I628" s="490"/>
      <c r="K628" s="490"/>
      <c r="M628" s="490"/>
      <c r="O628" s="490"/>
    </row>
    <row r="629" spans="1:15" ht="15" customHeight="1">
      <c r="A629" s="205"/>
      <c r="B629" s="65"/>
      <c r="C629" s="65"/>
      <c r="D629" s="65"/>
      <c r="E629" s="490"/>
      <c r="F629" s="88"/>
      <c r="G629" s="490"/>
      <c r="H629" s="65"/>
      <c r="I629" s="490"/>
      <c r="K629" s="490"/>
      <c r="M629" s="490"/>
      <c r="O629" s="490"/>
    </row>
    <row r="630" spans="1:15" ht="15" customHeight="1">
      <c r="A630" s="205"/>
      <c r="B630" s="65"/>
      <c r="C630" s="65"/>
      <c r="D630" s="65"/>
      <c r="E630" s="490"/>
      <c r="F630" s="88"/>
      <c r="G630" s="490"/>
      <c r="H630" s="65"/>
      <c r="I630" s="490"/>
      <c r="K630" s="490"/>
      <c r="M630" s="490"/>
      <c r="O630" s="490"/>
    </row>
    <row r="631" spans="1:15" ht="15" customHeight="1">
      <c r="A631" s="205"/>
      <c r="B631" s="65"/>
      <c r="C631" s="65"/>
      <c r="D631" s="65"/>
      <c r="E631" s="490"/>
      <c r="F631" s="88"/>
      <c r="G631" s="490"/>
      <c r="H631" s="65"/>
      <c r="I631" s="490"/>
      <c r="K631" s="490"/>
      <c r="M631" s="490"/>
      <c r="O631" s="490"/>
    </row>
    <row r="632" spans="1:15" ht="15" customHeight="1">
      <c r="A632" s="205"/>
      <c r="B632" s="65"/>
      <c r="C632" s="65"/>
      <c r="D632" s="65"/>
      <c r="E632" s="490"/>
      <c r="F632" s="88"/>
      <c r="G632" s="490"/>
      <c r="H632" s="65"/>
      <c r="I632" s="490"/>
      <c r="K632" s="490"/>
      <c r="M632" s="490"/>
      <c r="O632" s="490"/>
    </row>
    <row r="633" spans="1:15" ht="15" customHeight="1">
      <c r="A633" s="205"/>
      <c r="B633" s="65"/>
      <c r="C633" s="65"/>
      <c r="D633" s="65"/>
      <c r="E633" s="490"/>
      <c r="F633" s="88"/>
      <c r="G633" s="490"/>
      <c r="H633" s="65"/>
      <c r="I633" s="490"/>
      <c r="K633" s="490"/>
      <c r="M633" s="490"/>
      <c r="O633" s="490"/>
    </row>
    <row r="634" spans="1:15" ht="15" customHeight="1">
      <c r="A634" s="205"/>
      <c r="B634" s="65"/>
      <c r="C634" s="65"/>
      <c r="D634" s="65"/>
      <c r="E634" s="490"/>
      <c r="F634" s="88"/>
      <c r="G634" s="490"/>
      <c r="H634" s="65"/>
      <c r="I634" s="490"/>
      <c r="K634" s="490"/>
      <c r="M634" s="490"/>
      <c r="O634" s="490"/>
    </row>
    <row r="635" spans="1:15" ht="15" customHeight="1">
      <c r="A635" s="205"/>
      <c r="B635" s="65"/>
      <c r="C635" s="65"/>
      <c r="D635" s="65"/>
      <c r="E635" s="490"/>
      <c r="F635" s="88"/>
      <c r="G635" s="490"/>
      <c r="H635" s="65"/>
      <c r="I635" s="490"/>
      <c r="K635" s="490"/>
      <c r="M635" s="490"/>
      <c r="O635" s="490"/>
    </row>
    <row r="636" spans="1:15" ht="15" customHeight="1">
      <c r="A636" s="205"/>
      <c r="B636" s="65"/>
      <c r="C636" s="65"/>
      <c r="D636" s="65"/>
      <c r="E636" s="490"/>
      <c r="F636" s="88"/>
      <c r="G636" s="490"/>
      <c r="H636" s="65"/>
      <c r="I636" s="490"/>
      <c r="K636" s="490"/>
      <c r="M636" s="490"/>
      <c r="O636" s="490"/>
    </row>
    <row r="637" spans="1:15" ht="15" customHeight="1">
      <c r="A637" s="205"/>
      <c r="B637" s="65"/>
      <c r="C637" s="65"/>
      <c r="D637" s="65"/>
      <c r="E637" s="490"/>
      <c r="F637" s="88"/>
      <c r="G637" s="490"/>
      <c r="H637" s="65"/>
      <c r="I637" s="490"/>
      <c r="K637" s="490"/>
      <c r="M637" s="490"/>
      <c r="O637" s="490"/>
    </row>
    <row r="638" spans="1:15" ht="15" customHeight="1">
      <c r="A638" s="205"/>
      <c r="B638" s="65"/>
      <c r="C638" s="65"/>
      <c r="D638" s="65"/>
      <c r="E638" s="490"/>
      <c r="F638" s="88"/>
      <c r="G638" s="490"/>
      <c r="H638" s="65"/>
      <c r="I638" s="490"/>
      <c r="K638" s="490"/>
      <c r="M638" s="490"/>
      <c r="O638" s="490"/>
    </row>
    <row r="639" spans="1:15" ht="15" customHeight="1">
      <c r="A639" s="205"/>
      <c r="B639" s="65"/>
      <c r="C639" s="65"/>
      <c r="D639" s="65"/>
      <c r="E639" s="490"/>
      <c r="F639" s="88"/>
      <c r="G639" s="490"/>
      <c r="H639" s="65"/>
      <c r="I639" s="490"/>
      <c r="K639" s="490"/>
      <c r="M639" s="490"/>
      <c r="O639" s="490"/>
    </row>
    <row r="640" spans="1:15" ht="15" customHeight="1">
      <c r="A640" s="205"/>
      <c r="B640" s="65"/>
      <c r="C640" s="65"/>
      <c r="D640" s="65"/>
      <c r="E640" s="490"/>
      <c r="F640" s="88"/>
      <c r="G640" s="490"/>
      <c r="H640" s="65"/>
      <c r="I640" s="490"/>
      <c r="K640" s="490"/>
      <c r="M640" s="490"/>
      <c r="O640" s="490"/>
    </row>
    <row r="641" spans="1:15" ht="15" customHeight="1">
      <c r="A641" s="205"/>
      <c r="B641" s="65"/>
      <c r="C641" s="65"/>
      <c r="D641" s="65"/>
      <c r="E641" s="490"/>
      <c r="F641" s="88"/>
      <c r="G641" s="490"/>
      <c r="H641" s="65"/>
      <c r="I641" s="490"/>
      <c r="K641" s="490"/>
      <c r="M641" s="490"/>
      <c r="O641" s="490"/>
    </row>
    <row r="642" spans="1:15" ht="15" customHeight="1">
      <c r="A642" s="205"/>
      <c r="B642" s="65"/>
      <c r="C642" s="65"/>
      <c r="D642" s="65"/>
      <c r="E642" s="490"/>
      <c r="F642" s="88"/>
      <c r="G642" s="490"/>
      <c r="H642" s="65"/>
      <c r="I642" s="490"/>
      <c r="K642" s="490"/>
      <c r="M642" s="490"/>
      <c r="O642" s="490"/>
    </row>
    <row r="643" spans="1:15" ht="15" customHeight="1">
      <c r="A643" s="205"/>
      <c r="B643" s="65"/>
      <c r="C643" s="65"/>
      <c r="D643" s="65"/>
      <c r="E643" s="490"/>
      <c r="F643" s="88"/>
      <c r="G643" s="490"/>
      <c r="H643" s="65"/>
      <c r="I643" s="490"/>
      <c r="K643" s="490"/>
      <c r="M643" s="490"/>
      <c r="O643" s="490"/>
    </row>
    <row r="644" spans="1:15" ht="15" customHeight="1">
      <c r="A644" s="205"/>
      <c r="B644" s="65"/>
      <c r="C644" s="65"/>
      <c r="D644" s="65"/>
      <c r="E644" s="490"/>
      <c r="F644" s="88"/>
      <c r="G644" s="490"/>
      <c r="H644" s="65"/>
      <c r="I644" s="490"/>
      <c r="K644" s="490"/>
      <c r="M644" s="490"/>
      <c r="O644" s="490"/>
    </row>
    <row r="645" spans="1:15" ht="15" customHeight="1">
      <c r="A645" s="205"/>
      <c r="B645" s="65"/>
      <c r="C645" s="65"/>
      <c r="D645" s="65"/>
      <c r="E645" s="490"/>
      <c r="F645" s="88"/>
      <c r="G645" s="490"/>
      <c r="H645" s="65"/>
      <c r="I645" s="490"/>
      <c r="K645" s="490"/>
      <c r="M645" s="490"/>
      <c r="O645" s="490"/>
    </row>
    <row r="646" spans="1:15" ht="15" customHeight="1">
      <c r="A646" s="205"/>
      <c r="B646" s="65"/>
      <c r="C646" s="65"/>
      <c r="D646" s="65"/>
      <c r="E646" s="490"/>
      <c r="F646" s="88"/>
      <c r="G646" s="490"/>
      <c r="H646" s="65"/>
      <c r="I646" s="490"/>
      <c r="K646" s="490"/>
      <c r="M646" s="490"/>
      <c r="O646" s="490"/>
    </row>
    <row r="647" spans="1:15" ht="15" customHeight="1">
      <c r="A647" s="205"/>
      <c r="B647" s="65"/>
      <c r="C647" s="65"/>
      <c r="D647" s="65"/>
      <c r="E647" s="490"/>
      <c r="F647" s="88"/>
      <c r="G647" s="490"/>
      <c r="H647" s="65"/>
      <c r="I647" s="490"/>
      <c r="K647" s="490"/>
      <c r="M647" s="490"/>
      <c r="O647" s="490"/>
    </row>
    <row r="648" spans="1:15" ht="15" customHeight="1">
      <c r="A648" s="205"/>
      <c r="B648" s="65"/>
      <c r="C648" s="65"/>
      <c r="D648" s="65"/>
      <c r="E648" s="490"/>
      <c r="F648" s="88"/>
      <c r="G648" s="490"/>
      <c r="H648" s="65"/>
      <c r="I648" s="490"/>
      <c r="K648" s="490"/>
      <c r="M648" s="490"/>
      <c r="O648" s="490"/>
    </row>
    <row r="649" spans="1:15" ht="15" customHeight="1">
      <c r="A649" s="205"/>
      <c r="B649" s="65"/>
      <c r="C649" s="65"/>
      <c r="D649" s="65"/>
      <c r="E649" s="490"/>
      <c r="F649" s="88"/>
      <c r="G649" s="490"/>
      <c r="H649" s="65"/>
      <c r="I649" s="490"/>
      <c r="K649" s="490"/>
      <c r="M649" s="490"/>
      <c r="O649" s="490"/>
    </row>
    <row r="650" spans="1:15" ht="15" customHeight="1">
      <c r="A650" s="205"/>
      <c r="B650" s="65"/>
      <c r="C650" s="65"/>
      <c r="D650" s="65"/>
      <c r="E650" s="490"/>
      <c r="F650" s="88"/>
      <c r="G650" s="490"/>
      <c r="H650" s="65"/>
      <c r="I650" s="490"/>
      <c r="K650" s="490"/>
      <c r="M650" s="490"/>
      <c r="O650" s="490"/>
    </row>
    <row r="651" spans="1:15" ht="15" customHeight="1">
      <c r="A651" s="205"/>
      <c r="B651" s="65"/>
      <c r="C651" s="65"/>
      <c r="D651" s="65"/>
      <c r="E651" s="490"/>
      <c r="F651" s="88"/>
      <c r="G651" s="490"/>
      <c r="H651" s="65"/>
      <c r="I651" s="490"/>
      <c r="K651" s="490"/>
      <c r="M651" s="490"/>
      <c r="O651" s="490"/>
    </row>
    <row r="652" spans="1:15" ht="15" customHeight="1">
      <c r="A652" s="205"/>
      <c r="B652" s="65"/>
      <c r="C652" s="65"/>
      <c r="D652" s="65"/>
      <c r="E652" s="490"/>
      <c r="F652" s="88"/>
      <c r="G652" s="490"/>
      <c r="H652" s="65"/>
      <c r="I652" s="490"/>
      <c r="K652" s="490"/>
      <c r="M652" s="490"/>
      <c r="O652" s="490"/>
    </row>
    <row r="653" spans="1:15" ht="15" customHeight="1">
      <c r="A653" s="205"/>
      <c r="B653" s="65"/>
      <c r="C653" s="65"/>
      <c r="D653" s="65"/>
      <c r="E653" s="490"/>
      <c r="F653" s="88"/>
      <c r="G653" s="490"/>
      <c r="H653" s="65"/>
      <c r="I653" s="490"/>
      <c r="K653" s="490"/>
      <c r="M653" s="490"/>
      <c r="O653" s="490"/>
    </row>
    <row r="654" spans="1:15" ht="15" customHeight="1">
      <c r="A654" s="205"/>
      <c r="B654" s="65"/>
      <c r="C654" s="65"/>
      <c r="D654" s="65"/>
      <c r="E654" s="490"/>
      <c r="F654" s="88"/>
      <c r="G654" s="490"/>
      <c r="H654" s="65"/>
      <c r="I654" s="490"/>
      <c r="K654" s="490"/>
      <c r="M654" s="490"/>
      <c r="O654" s="490"/>
    </row>
    <row r="655" spans="1:15" ht="15" customHeight="1">
      <c r="A655" s="205"/>
      <c r="B655" s="65"/>
      <c r="C655" s="65"/>
      <c r="D655" s="65"/>
      <c r="E655" s="490"/>
      <c r="F655" s="88"/>
      <c r="G655" s="490"/>
      <c r="H655" s="65"/>
      <c r="I655" s="490"/>
      <c r="K655" s="490"/>
      <c r="M655" s="490"/>
      <c r="O655" s="490"/>
    </row>
    <row r="656" spans="1:15" ht="15" customHeight="1">
      <c r="A656" s="205"/>
      <c r="B656" s="65"/>
      <c r="C656" s="65"/>
      <c r="D656" s="65"/>
      <c r="E656" s="490"/>
      <c r="F656" s="88"/>
      <c r="G656" s="490"/>
      <c r="H656" s="65"/>
      <c r="I656" s="490"/>
      <c r="K656" s="490"/>
      <c r="M656" s="490"/>
      <c r="O656" s="490"/>
    </row>
    <row r="657" spans="1:15" ht="15" customHeight="1">
      <c r="A657" s="205"/>
      <c r="B657" s="65"/>
      <c r="C657" s="65"/>
      <c r="D657" s="65"/>
      <c r="E657" s="490"/>
      <c r="F657" s="88"/>
      <c r="G657" s="490"/>
      <c r="H657" s="65"/>
      <c r="I657" s="490"/>
      <c r="K657" s="490"/>
      <c r="M657" s="490"/>
      <c r="O657" s="490"/>
    </row>
    <row r="658" spans="1:15" ht="15" customHeight="1">
      <c r="A658" s="205"/>
      <c r="B658" s="65"/>
      <c r="C658" s="65"/>
      <c r="D658" s="65"/>
      <c r="E658" s="490"/>
      <c r="F658" s="88"/>
      <c r="G658" s="490"/>
      <c r="H658" s="65"/>
      <c r="I658" s="490"/>
      <c r="K658" s="490"/>
      <c r="M658" s="490"/>
      <c r="O658" s="490"/>
    </row>
    <row r="659" spans="1:15" ht="15" customHeight="1">
      <c r="A659" s="205"/>
      <c r="B659" s="65"/>
      <c r="C659" s="65"/>
      <c r="D659" s="65"/>
      <c r="E659" s="490"/>
      <c r="F659" s="88"/>
      <c r="G659" s="490"/>
      <c r="H659" s="65"/>
      <c r="I659" s="490"/>
      <c r="K659" s="490"/>
      <c r="M659" s="490"/>
      <c r="O659" s="490"/>
    </row>
    <row r="660" spans="1:15" ht="15" customHeight="1">
      <c r="A660" s="205"/>
      <c r="B660" s="65"/>
      <c r="C660" s="65"/>
      <c r="D660" s="65"/>
      <c r="E660" s="490"/>
      <c r="F660" s="88"/>
      <c r="G660" s="490"/>
      <c r="H660" s="65"/>
      <c r="I660" s="490"/>
      <c r="K660" s="490"/>
      <c r="M660" s="490"/>
      <c r="O660" s="490"/>
    </row>
    <row r="661" spans="1:15" ht="15" customHeight="1">
      <c r="A661" s="205"/>
      <c r="B661" s="65"/>
      <c r="C661" s="65"/>
      <c r="D661" s="65"/>
      <c r="E661" s="490"/>
      <c r="F661" s="88"/>
      <c r="G661" s="490"/>
      <c r="H661" s="65"/>
      <c r="I661" s="490"/>
      <c r="K661" s="490"/>
      <c r="M661" s="490"/>
      <c r="O661" s="490"/>
    </row>
    <row r="662" spans="1:15" ht="15" customHeight="1">
      <c r="A662" s="205"/>
      <c r="B662" s="65"/>
      <c r="C662" s="65"/>
      <c r="D662" s="65"/>
      <c r="E662" s="490"/>
      <c r="F662" s="88"/>
      <c r="G662" s="490"/>
      <c r="H662" s="65"/>
      <c r="I662" s="490"/>
      <c r="K662" s="490"/>
      <c r="M662" s="490"/>
      <c r="O662" s="490"/>
    </row>
    <row r="663" spans="1:15" ht="15" customHeight="1">
      <c r="A663" s="205"/>
      <c r="B663" s="65"/>
      <c r="C663" s="65"/>
      <c r="D663" s="65"/>
      <c r="E663" s="490"/>
      <c r="F663" s="88"/>
      <c r="G663" s="490"/>
      <c r="H663" s="65"/>
      <c r="I663" s="490"/>
      <c r="K663" s="490"/>
      <c r="M663" s="490"/>
      <c r="O663" s="490"/>
    </row>
    <row r="664" spans="1:15" ht="15" customHeight="1">
      <c r="A664" s="205"/>
      <c r="B664" s="65"/>
      <c r="C664" s="65"/>
      <c r="D664" s="65"/>
      <c r="E664" s="490"/>
      <c r="F664" s="88"/>
      <c r="G664" s="490"/>
      <c r="H664" s="65"/>
      <c r="I664" s="490"/>
      <c r="K664" s="490"/>
      <c r="M664" s="490"/>
      <c r="O664" s="490"/>
    </row>
    <row r="665" spans="1:15" ht="15" customHeight="1">
      <c r="A665" s="205"/>
      <c r="B665" s="65"/>
      <c r="C665" s="65"/>
      <c r="D665" s="65"/>
      <c r="E665" s="490"/>
      <c r="F665" s="88"/>
      <c r="G665" s="490"/>
      <c r="H665" s="65"/>
      <c r="I665" s="490"/>
      <c r="K665" s="490"/>
      <c r="M665" s="490"/>
      <c r="O665" s="490"/>
    </row>
    <row r="666" spans="1:15" ht="15" customHeight="1">
      <c r="A666" s="205"/>
      <c r="B666" s="65"/>
      <c r="C666" s="65"/>
      <c r="D666" s="65"/>
      <c r="E666" s="490"/>
      <c r="F666" s="88"/>
      <c r="G666" s="490"/>
      <c r="H666" s="65"/>
      <c r="I666" s="490"/>
      <c r="K666" s="490"/>
      <c r="M666" s="490"/>
      <c r="O666" s="490"/>
    </row>
    <row r="667" spans="1:15" ht="15" customHeight="1">
      <c r="A667" s="205"/>
      <c r="B667" s="65"/>
      <c r="C667" s="65"/>
      <c r="D667" s="65"/>
      <c r="E667" s="490"/>
      <c r="F667" s="88"/>
      <c r="G667" s="490"/>
      <c r="H667" s="65"/>
      <c r="I667" s="490"/>
      <c r="K667" s="490"/>
      <c r="M667" s="490"/>
      <c r="O667" s="490"/>
    </row>
    <row r="668" spans="1:15" ht="15" customHeight="1">
      <c r="A668" s="205"/>
      <c r="B668" s="65"/>
      <c r="C668" s="65"/>
      <c r="D668" s="65"/>
      <c r="E668" s="490"/>
      <c r="F668" s="88"/>
      <c r="G668" s="490"/>
      <c r="H668" s="65"/>
      <c r="I668" s="490"/>
      <c r="K668" s="490"/>
      <c r="M668" s="490"/>
      <c r="O668" s="490"/>
    </row>
    <row r="669" spans="1:15" ht="15" customHeight="1">
      <c r="A669" s="205"/>
      <c r="B669" s="65"/>
      <c r="C669" s="65"/>
      <c r="D669" s="65"/>
      <c r="E669" s="490"/>
      <c r="F669" s="88"/>
      <c r="G669" s="490"/>
      <c r="H669" s="65"/>
      <c r="I669" s="490"/>
      <c r="K669" s="490"/>
      <c r="M669" s="490"/>
      <c r="O669" s="490"/>
    </row>
    <row r="670" spans="1:15" ht="15" customHeight="1">
      <c r="A670" s="205"/>
      <c r="B670" s="65"/>
      <c r="C670" s="65"/>
      <c r="D670" s="65"/>
      <c r="E670" s="490"/>
      <c r="F670" s="88"/>
      <c r="G670" s="490"/>
      <c r="H670" s="65"/>
      <c r="I670" s="490"/>
      <c r="K670" s="490"/>
      <c r="M670" s="490"/>
      <c r="O670" s="490"/>
    </row>
    <row r="671" spans="1:15" ht="15" customHeight="1">
      <c r="A671" s="205"/>
      <c r="B671" s="65"/>
      <c r="C671" s="65"/>
      <c r="D671" s="65"/>
      <c r="E671" s="490"/>
      <c r="F671" s="88"/>
      <c r="G671" s="490"/>
      <c r="H671" s="65"/>
      <c r="I671" s="490"/>
      <c r="K671" s="490"/>
      <c r="M671" s="490"/>
      <c r="O671" s="490"/>
    </row>
    <row r="672" spans="1:15" ht="15" customHeight="1">
      <c r="A672" s="205"/>
      <c r="B672" s="65"/>
      <c r="C672" s="65"/>
      <c r="D672" s="65"/>
      <c r="E672" s="490"/>
      <c r="F672" s="88"/>
      <c r="G672" s="490"/>
      <c r="H672" s="65"/>
      <c r="I672" s="490"/>
      <c r="K672" s="490"/>
      <c r="M672" s="490"/>
      <c r="O672" s="490"/>
    </row>
    <row r="673" spans="1:15" ht="15" customHeight="1">
      <c r="A673" s="205"/>
      <c r="B673" s="65"/>
      <c r="C673" s="65"/>
      <c r="D673" s="65"/>
      <c r="E673" s="490"/>
      <c r="F673" s="88"/>
      <c r="G673" s="490"/>
      <c r="H673" s="65"/>
      <c r="I673" s="490"/>
      <c r="K673" s="490"/>
      <c r="M673" s="490"/>
      <c r="O673" s="490"/>
    </row>
    <row r="674" spans="1:15" ht="15" customHeight="1">
      <c r="A674" s="205"/>
      <c r="B674" s="65"/>
      <c r="C674" s="65"/>
      <c r="D674" s="65"/>
      <c r="E674" s="490"/>
      <c r="F674" s="88"/>
      <c r="G674" s="490"/>
      <c r="H674" s="65"/>
      <c r="I674" s="490"/>
      <c r="K674" s="490"/>
      <c r="M674" s="490"/>
      <c r="O674" s="490"/>
    </row>
    <row r="675" spans="1:15" ht="15" customHeight="1">
      <c r="A675" s="205"/>
      <c r="B675" s="65"/>
      <c r="C675" s="65"/>
      <c r="D675" s="65"/>
      <c r="E675" s="490"/>
      <c r="F675" s="88"/>
      <c r="G675" s="490"/>
      <c r="H675" s="65"/>
      <c r="I675" s="490"/>
      <c r="K675" s="490"/>
      <c r="M675" s="490"/>
      <c r="O675" s="490"/>
    </row>
    <row r="676" spans="1:15" ht="15" customHeight="1">
      <c r="A676" s="205"/>
      <c r="B676" s="65"/>
      <c r="C676" s="65"/>
      <c r="D676" s="65"/>
      <c r="E676" s="490"/>
      <c r="F676" s="88"/>
      <c r="G676" s="490"/>
      <c r="H676" s="65"/>
      <c r="I676" s="490"/>
      <c r="K676" s="490"/>
      <c r="M676" s="490"/>
      <c r="O676" s="490"/>
    </row>
    <row r="677" spans="1:15" ht="15" customHeight="1">
      <c r="A677" s="205"/>
      <c r="B677" s="65"/>
      <c r="C677" s="65"/>
      <c r="D677" s="65"/>
      <c r="E677" s="490"/>
      <c r="F677" s="88"/>
      <c r="G677" s="490"/>
      <c r="H677" s="65"/>
      <c r="I677" s="490"/>
      <c r="K677" s="490"/>
      <c r="M677" s="490"/>
      <c r="O677" s="490"/>
    </row>
    <row r="678" spans="1:15" ht="15" customHeight="1">
      <c r="A678" s="205"/>
      <c r="B678" s="65"/>
      <c r="C678" s="65"/>
      <c r="D678" s="65"/>
      <c r="E678" s="490"/>
      <c r="F678" s="88"/>
      <c r="G678" s="490"/>
      <c r="H678" s="65"/>
      <c r="I678" s="490"/>
      <c r="K678" s="490"/>
      <c r="M678" s="490"/>
      <c r="O678" s="490"/>
    </row>
    <row r="679" spans="1:15" ht="15" customHeight="1">
      <c r="A679" s="205"/>
      <c r="B679" s="65"/>
      <c r="C679" s="65"/>
      <c r="D679" s="65"/>
      <c r="E679" s="490"/>
      <c r="F679" s="88"/>
      <c r="G679" s="490"/>
      <c r="H679" s="65"/>
      <c r="I679" s="490"/>
      <c r="K679" s="490"/>
      <c r="M679" s="490"/>
      <c r="O679" s="490"/>
    </row>
    <row r="680" spans="1:15" ht="15" customHeight="1">
      <c r="A680" s="205"/>
      <c r="B680" s="65"/>
      <c r="C680" s="65"/>
      <c r="D680" s="65"/>
      <c r="E680" s="490"/>
      <c r="F680" s="88"/>
      <c r="G680" s="490"/>
      <c r="H680" s="65"/>
      <c r="I680" s="490"/>
      <c r="K680" s="490"/>
      <c r="M680" s="490"/>
      <c r="O680" s="490"/>
    </row>
    <row r="681" spans="1:15" ht="15" customHeight="1">
      <c r="A681" s="205"/>
      <c r="B681" s="65"/>
      <c r="C681" s="65"/>
      <c r="D681" s="65"/>
      <c r="E681" s="490"/>
      <c r="F681" s="88"/>
      <c r="G681" s="490"/>
      <c r="H681" s="65"/>
      <c r="I681" s="490"/>
      <c r="K681" s="490"/>
      <c r="M681" s="490"/>
      <c r="O681" s="490"/>
    </row>
    <row r="682" spans="1:15" ht="15" customHeight="1">
      <c r="A682" s="205"/>
      <c r="B682" s="65"/>
      <c r="C682" s="65"/>
      <c r="D682" s="65"/>
      <c r="E682" s="490"/>
      <c r="F682" s="88"/>
      <c r="G682" s="490"/>
      <c r="H682" s="65"/>
      <c r="I682" s="490"/>
      <c r="K682" s="490"/>
      <c r="M682" s="490"/>
      <c r="O682" s="490"/>
    </row>
    <row r="683" spans="1:15" ht="15" customHeight="1">
      <c r="A683" s="205"/>
      <c r="B683" s="65"/>
      <c r="C683" s="65"/>
      <c r="D683" s="65"/>
      <c r="E683" s="490"/>
      <c r="F683" s="88"/>
      <c r="G683" s="490"/>
      <c r="H683" s="65"/>
      <c r="I683" s="490"/>
      <c r="K683" s="490"/>
      <c r="M683" s="490"/>
      <c r="O683" s="490"/>
    </row>
    <row r="684" spans="1:15" ht="15" customHeight="1">
      <c r="A684" s="205"/>
      <c r="B684" s="65"/>
      <c r="C684" s="65"/>
      <c r="D684" s="65"/>
      <c r="E684" s="490"/>
      <c r="F684" s="88"/>
      <c r="G684" s="490"/>
      <c r="H684" s="65"/>
      <c r="I684" s="490"/>
      <c r="K684" s="490"/>
      <c r="M684" s="490"/>
      <c r="O684" s="490"/>
    </row>
    <row r="685" spans="1:15" ht="15" customHeight="1">
      <c r="A685" s="205"/>
      <c r="B685" s="65"/>
      <c r="C685" s="65"/>
      <c r="D685" s="65"/>
      <c r="E685" s="490"/>
      <c r="F685" s="88"/>
      <c r="G685" s="490"/>
      <c r="H685" s="65"/>
      <c r="I685" s="490"/>
      <c r="K685" s="490"/>
      <c r="M685" s="490"/>
      <c r="O685" s="490"/>
    </row>
    <row r="686" spans="1:15" ht="15" customHeight="1">
      <c r="A686" s="205"/>
      <c r="B686" s="65"/>
      <c r="C686" s="65"/>
      <c r="D686" s="65"/>
      <c r="E686" s="490"/>
      <c r="F686" s="88"/>
      <c r="G686" s="490"/>
      <c r="H686" s="65"/>
      <c r="I686" s="490"/>
      <c r="K686" s="490"/>
      <c r="M686" s="490"/>
      <c r="O686" s="490"/>
    </row>
    <row r="687" spans="1:15" ht="15" customHeight="1">
      <c r="A687" s="205"/>
      <c r="B687" s="65"/>
      <c r="C687" s="65"/>
      <c r="D687" s="65"/>
      <c r="E687" s="490"/>
      <c r="F687" s="88"/>
      <c r="G687" s="490"/>
      <c r="H687" s="65"/>
      <c r="I687" s="490"/>
      <c r="K687" s="490"/>
      <c r="M687" s="490"/>
      <c r="O687" s="490"/>
    </row>
    <row r="688" spans="1:15" ht="15" customHeight="1">
      <c r="A688" s="205"/>
      <c r="B688" s="65"/>
      <c r="C688" s="65"/>
      <c r="D688" s="65"/>
      <c r="E688" s="490"/>
      <c r="F688" s="88"/>
      <c r="G688" s="490"/>
      <c r="H688" s="65"/>
      <c r="I688" s="490"/>
      <c r="K688" s="490"/>
      <c r="M688" s="490"/>
      <c r="O688" s="490"/>
    </row>
    <row r="689" spans="1:15" ht="15" customHeight="1">
      <c r="A689" s="205"/>
      <c r="B689" s="65"/>
      <c r="C689" s="65"/>
      <c r="D689" s="65"/>
      <c r="E689" s="490"/>
      <c r="F689" s="88"/>
      <c r="G689" s="490"/>
      <c r="H689" s="65"/>
      <c r="I689" s="490"/>
      <c r="K689" s="490"/>
      <c r="M689" s="490"/>
      <c r="O689" s="490"/>
    </row>
    <row r="690" spans="1:15" ht="15" customHeight="1">
      <c r="A690" s="205"/>
      <c r="B690" s="65"/>
      <c r="C690" s="65"/>
      <c r="D690" s="65"/>
      <c r="E690" s="490"/>
      <c r="F690" s="88"/>
      <c r="G690" s="490"/>
      <c r="H690" s="65"/>
      <c r="I690" s="490"/>
      <c r="K690" s="490"/>
      <c r="M690" s="490"/>
      <c r="O690" s="490"/>
    </row>
    <row r="691" spans="1:15" ht="15" customHeight="1">
      <c r="A691" s="205"/>
      <c r="B691" s="65"/>
      <c r="C691" s="65"/>
      <c r="D691" s="65"/>
      <c r="E691" s="490"/>
      <c r="F691" s="88"/>
      <c r="G691" s="490"/>
      <c r="H691" s="65"/>
      <c r="I691" s="490"/>
      <c r="K691" s="490"/>
      <c r="M691" s="490"/>
      <c r="O691" s="490"/>
    </row>
    <row r="692" spans="1:15" ht="15" customHeight="1">
      <c r="A692" s="205"/>
      <c r="B692" s="65"/>
      <c r="C692" s="65"/>
      <c r="D692" s="65"/>
      <c r="E692" s="490"/>
      <c r="F692" s="88"/>
      <c r="G692" s="490"/>
      <c r="H692" s="65"/>
      <c r="I692" s="490"/>
      <c r="K692" s="490"/>
      <c r="M692" s="490"/>
      <c r="O692" s="490"/>
    </row>
    <row r="693" spans="1:15" ht="15" customHeight="1">
      <c r="A693" s="205"/>
      <c r="B693" s="65"/>
      <c r="C693" s="65"/>
      <c r="D693" s="65"/>
      <c r="E693" s="490"/>
      <c r="F693" s="88"/>
      <c r="G693" s="490"/>
      <c r="H693" s="65"/>
      <c r="I693" s="490"/>
      <c r="K693" s="490"/>
      <c r="M693" s="490"/>
      <c r="O693" s="490"/>
    </row>
    <row r="694" spans="1:15" ht="15" customHeight="1">
      <c r="A694" s="205"/>
      <c r="B694" s="65"/>
      <c r="C694" s="65"/>
      <c r="D694" s="65"/>
      <c r="E694" s="490"/>
      <c r="F694" s="88"/>
      <c r="G694" s="490"/>
      <c r="H694" s="65"/>
      <c r="I694" s="490"/>
      <c r="K694" s="490"/>
      <c r="M694" s="490"/>
      <c r="O694" s="490"/>
    </row>
    <row r="695" spans="1:15" ht="15" customHeight="1">
      <c r="A695" s="205"/>
      <c r="B695" s="65"/>
      <c r="C695" s="65"/>
      <c r="D695" s="65"/>
      <c r="E695" s="490"/>
      <c r="F695" s="88"/>
      <c r="G695" s="490"/>
      <c r="H695" s="65"/>
      <c r="I695" s="490"/>
      <c r="K695" s="490"/>
      <c r="M695" s="490"/>
      <c r="O695" s="490"/>
    </row>
    <row r="696" spans="1:15" ht="15" customHeight="1">
      <c r="A696" s="205"/>
      <c r="B696" s="65"/>
      <c r="C696" s="65"/>
      <c r="D696" s="65"/>
      <c r="E696" s="490"/>
      <c r="F696" s="88"/>
      <c r="G696" s="490"/>
      <c r="H696" s="65"/>
      <c r="I696" s="490"/>
      <c r="K696" s="490"/>
      <c r="M696" s="490"/>
      <c r="O696" s="490"/>
    </row>
    <row r="697" spans="1:15" ht="15" customHeight="1">
      <c r="A697" s="205"/>
      <c r="B697" s="65"/>
      <c r="C697" s="65"/>
      <c r="D697" s="65"/>
      <c r="E697" s="490"/>
      <c r="F697" s="88"/>
      <c r="G697" s="490"/>
      <c r="H697" s="65"/>
      <c r="I697" s="490"/>
      <c r="K697" s="490"/>
      <c r="M697" s="490"/>
      <c r="O697" s="490"/>
    </row>
    <row r="698" spans="1:15" ht="15" customHeight="1">
      <c r="A698" s="205"/>
      <c r="B698" s="65"/>
      <c r="C698" s="65"/>
      <c r="D698" s="65"/>
      <c r="E698" s="490"/>
      <c r="F698" s="88"/>
      <c r="G698" s="490"/>
      <c r="H698" s="65"/>
      <c r="I698" s="490"/>
      <c r="K698" s="490"/>
      <c r="M698" s="490"/>
      <c r="O698" s="490"/>
    </row>
    <row r="699" spans="1:15" ht="15" customHeight="1">
      <c r="A699" s="205"/>
      <c r="B699" s="65"/>
      <c r="C699" s="65"/>
      <c r="D699" s="65"/>
      <c r="E699" s="490"/>
      <c r="F699" s="88"/>
      <c r="G699" s="490"/>
      <c r="H699" s="65"/>
      <c r="I699" s="490"/>
      <c r="K699" s="490"/>
      <c r="M699" s="490"/>
      <c r="O699" s="490"/>
    </row>
    <row r="700" spans="1:15" ht="15" customHeight="1">
      <c r="A700" s="205"/>
      <c r="B700" s="65"/>
      <c r="C700" s="65"/>
      <c r="D700" s="65"/>
      <c r="E700" s="490"/>
      <c r="F700" s="88"/>
      <c r="G700" s="490"/>
      <c r="H700" s="65"/>
      <c r="I700" s="490"/>
      <c r="K700" s="490"/>
      <c r="M700" s="490"/>
      <c r="O700" s="490"/>
    </row>
    <row r="701" spans="1:15" ht="15" customHeight="1">
      <c r="A701" s="205"/>
      <c r="B701" s="65"/>
      <c r="C701" s="65"/>
      <c r="D701" s="65"/>
      <c r="E701" s="490"/>
      <c r="F701" s="88"/>
      <c r="G701" s="490"/>
      <c r="H701" s="65"/>
      <c r="I701" s="490"/>
      <c r="K701" s="490"/>
      <c r="M701" s="490"/>
      <c r="O701" s="490"/>
    </row>
    <row r="702" spans="5:15" ht="15" customHeight="1">
      <c r="E702" s="490"/>
      <c r="F702" s="88"/>
      <c r="G702" s="490"/>
      <c r="H702" s="65"/>
      <c r="I702" s="490"/>
      <c r="K702" s="490"/>
      <c r="M702" s="490"/>
      <c r="O702" s="490"/>
    </row>
    <row r="703" spans="5:15" ht="15" customHeight="1">
      <c r="E703" s="490"/>
      <c r="F703" s="88"/>
      <c r="G703" s="490"/>
      <c r="H703" s="65"/>
      <c r="I703" s="490"/>
      <c r="K703" s="490"/>
      <c r="M703" s="490"/>
      <c r="O703" s="490"/>
    </row>
    <row r="704" spans="5:15" ht="15" customHeight="1">
      <c r="E704" s="490"/>
      <c r="F704" s="88"/>
      <c r="G704" s="490"/>
      <c r="H704" s="65"/>
      <c r="I704" s="490"/>
      <c r="K704" s="490"/>
      <c r="M704" s="490"/>
      <c r="O704" s="490"/>
    </row>
    <row r="705" spans="5:15" ht="15" customHeight="1">
      <c r="E705" s="490"/>
      <c r="F705" s="88"/>
      <c r="G705" s="490"/>
      <c r="H705" s="65"/>
      <c r="I705" s="490"/>
      <c r="K705" s="490"/>
      <c r="M705" s="490"/>
      <c r="O705" s="490"/>
    </row>
    <row r="706" spans="5:15" ht="15" customHeight="1">
      <c r="E706" s="490"/>
      <c r="F706" s="88"/>
      <c r="G706" s="490"/>
      <c r="H706" s="65"/>
      <c r="I706" s="490"/>
      <c r="K706" s="490"/>
      <c r="M706" s="490"/>
      <c r="O706" s="490"/>
    </row>
    <row r="707" spans="5:15" ht="15" customHeight="1">
      <c r="E707" s="490"/>
      <c r="F707" s="88"/>
      <c r="G707" s="490"/>
      <c r="H707" s="65"/>
      <c r="I707" s="490"/>
      <c r="K707" s="490"/>
      <c r="M707" s="490"/>
      <c r="O707" s="490"/>
    </row>
    <row r="708" spans="5:15" ht="15" customHeight="1">
      <c r="E708" s="490"/>
      <c r="F708" s="88"/>
      <c r="G708" s="490"/>
      <c r="H708" s="65"/>
      <c r="I708" s="490"/>
      <c r="K708" s="490"/>
      <c r="M708" s="490"/>
      <c r="O708" s="490"/>
    </row>
    <row r="709" spans="5:15" ht="15" customHeight="1">
      <c r="E709" s="490"/>
      <c r="F709" s="88"/>
      <c r="G709" s="490"/>
      <c r="H709" s="65"/>
      <c r="I709" s="490"/>
      <c r="K709" s="490"/>
      <c r="M709" s="490"/>
      <c r="O709" s="490"/>
    </row>
    <row r="710" spans="5:15" ht="15" customHeight="1">
      <c r="E710" s="490"/>
      <c r="F710" s="88"/>
      <c r="G710" s="490"/>
      <c r="H710" s="65"/>
      <c r="I710" s="490"/>
      <c r="K710" s="490"/>
      <c r="M710" s="490"/>
      <c r="O710" s="490"/>
    </row>
    <row r="711" spans="5:15" ht="15" customHeight="1">
      <c r="E711" s="490"/>
      <c r="F711" s="88"/>
      <c r="G711" s="490"/>
      <c r="H711" s="65"/>
      <c r="I711" s="490"/>
      <c r="K711" s="490"/>
      <c r="M711" s="490"/>
      <c r="O711" s="490"/>
    </row>
    <row r="712" spans="5:15" ht="15" customHeight="1">
      <c r="E712" s="490"/>
      <c r="F712" s="88"/>
      <c r="G712" s="490"/>
      <c r="H712" s="65"/>
      <c r="I712" s="490"/>
      <c r="K712" s="490"/>
      <c r="M712" s="490"/>
      <c r="O712" s="490"/>
    </row>
    <row r="713" spans="5:15" ht="15" customHeight="1">
      <c r="E713" s="490"/>
      <c r="F713" s="88"/>
      <c r="G713" s="490"/>
      <c r="H713" s="65"/>
      <c r="I713" s="490"/>
      <c r="K713" s="490"/>
      <c r="M713" s="490"/>
      <c r="O713" s="490"/>
    </row>
    <row r="714" spans="5:15" ht="15" customHeight="1">
      <c r="E714" s="490"/>
      <c r="F714" s="88"/>
      <c r="G714" s="490"/>
      <c r="H714" s="65"/>
      <c r="I714" s="490"/>
      <c r="K714" s="490"/>
      <c r="M714" s="490"/>
      <c r="O714" s="490"/>
    </row>
    <row r="715" spans="5:15" ht="15" customHeight="1">
      <c r="E715" s="490"/>
      <c r="F715" s="88"/>
      <c r="G715" s="490"/>
      <c r="H715" s="65"/>
      <c r="I715" s="490"/>
      <c r="K715" s="490"/>
      <c r="M715" s="490"/>
      <c r="O715" s="490"/>
    </row>
    <row r="716" spans="5:15" ht="15" customHeight="1">
      <c r="E716" s="490"/>
      <c r="F716" s="88"/>
      <c r="G716" s="490"/>
      <c r="H716" s="65"/>
      <c r="I716" s="490"/>
      <c r="K716" s="490"/>
      <c r="M716" s="490"/>
      <c r="O716" s="490"/>
    </row>
    <row r="717" spans="5:15" ht="15" customHeight="1">
      <c r="E717" s="490"/>
      <c r="F717" s="88"/>
      <c r="G717" s="490"/>
      <c r="H717" s="65"/>
      <c r="I717" s="490"/>
      <c r="K717" s="490"/>
      <c r="M717" s="490"/>
      <c r="O717" s="490"/>
    </row>
    <row r="718" spans="6:8" ht="15" customHeight="1">
      <c r="F718" s="88"/>
      <c r="H718" s="65"/>
    </row>
    <row r="719" spans="6:8" ht="15" customHeight="1">
      <c r="F719" s="88"/>
      <c r="H719" s="65"/>
    </row>
    <row r="720" spans="6:8" ht="15" customHeight="1">
      <c r="F720" s="88"/>
      <c r="H720" s="65"/>
    </row>
    <row r="721" spans="6:8" ht="15" customHeight="1">
      <c r="F721" s="88"/>
      <c r="H721" s="65"/>
    </row>
    <row r="722" spans="6:8" ht="15" customHeight="1">
      <c r="F722" s="88"/>
      <c r="H722" s="65"/>
    </row>
    <row r="723" spans="6:8" ht="15" customHeight="1">
      <c r="F723" s="88"/>
      <c r="H723" s="65"/>
    </row>
    <row r="724" spans="6:8" ht="15" customHeight="1">
      <c r="F724" s="88"/>
      <c r="H724" s="65"/>
    </row>
    <row r="725" spans="6:8" ht="15" customHeight="1">
      <c r="F725" s="88"/>
      <c r="H725" s="65"/>
    </row>
    <row r="726" spans="6:8" ht="15" customHeight="1">
      <c r="F726" s="88"/>
      <c r="H726" s="65"/>
    </row>
    <row r="727" spans="6:8" ht="15" customHeight="1">
      <c r="F727" s="88"/>
      <c r="H727" s="65"/>
    </row>
    <row r="728" spans="6:8" ht="15" customHeight="1">
      <c r="F728" s="88"/>
      <c r="H728" s="65"/>
    </row>
    <row r="729" spans="6:8" ht="15" customHeight="1">
      <c r="F729" s="88"/>
      <c r="H729" s="65"/>
    </row>
    <row r="730" spans="6:8" ht="15" customHeight="1">
      <c r="F730" s="88"/>
      <c r="H730" s="65"/>
    </row>
    <row r="731" spans="6:8" ht="15" customHeight="1">
      <c r="F731" s="88"/>
      <c r="H731" s="65"/>
    </row>
    <row r="732" spans="6:8" ht="15" customHeight="1">
      <c r="F732" s="88"/>
      <c r="H732" s="65"/>
    </row>
    <row r="733" spans="6:8" ht="15" customHeight="1">
      <c r="F733" s="88"/>
      <c r="H733" s="65"/>
    </row>
    <row r="734" spans="6:8" ht="15" customHeight="1">
      <c r="F734" s="88"/>
      <c r="H734" s="65"/>
    </row>
    <row r="735" spans="6:8" ht="15" customHeight="1">
      <c r="F735" s="88"/>
      <c r="H735" s="65"/>
    </row>
    <row r="736" spans="6:8" ht="15" customHeight="1">
      <c r="F736" s="88"/>
      <c r="H736" s="65"/>
    </row>
    <row r="737" spans="6:8" ht="15" customHeight="1">
      <c r="F737" s="88"/>
      <c r="H737" s="65"/>
    </row>
  </sheetData>
  <sheetProtection password="8CA5" sheet="1" objects="1" scenarios="1"/>
  <conditionalFormatting sqref="E1:E65536 G1:G65536 I1:I65536 K1:K65536 M1:M65536 O1:O65536">
    <cfRule type="cellIs" priority="1" dxfId="6" operator="notEqual" stopIfTrue="1">
      <formula>0</formula>
    </cfRule>
    <cfRule type="expression" priority="2" dxfId="7" stopIfTrue="1">
      <formula>$A1&lt;&gt;0</formula>
    </cfRule>
  </conditionalFormatting>
  <printOptions horizontalCentered="1"/>
  <pageMargins left="0.5" right="0.25" top="1" bottom="0.75" header="0.5" footer="0.25"/>
  <pageSetup fitToHeight="0" fitToWidth="1" horizontalDpi="600" verticalDpi="600" orientation="landscape" scale="61" r:id="rId1"/>
  <headerFooter alignWithMargins="0">
    <oddHeader>&amp;R&amp;"Arial,Bold"&amp;11WORKSHEET C-3
AUDITED - TRIAL BALANCE OF EXPENSES
</oddHeader>
    <oddFooter>&amp;L&amp;F
&amp;A&amp;R&amp;D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1"/>
  <dimension ref="A1:K57"/>
  <sheetViews>
    <sheetView zoomScale="75" zoomScaleNormal="75" zoomScalePageLayoutView="0" workbookViewId="0" topLeftCell="A1">
      <selection activeCell="A1" sqref="A1"/>
    </sheetView>
  </sheetViews>
  <sheetFormatPr defaultColWidth="8.8515625" defaultRowHeight="12.75"/>
  <cols>
    <col min="1" max="1" width="8.8515625" style="333" customWidth="1"/>
    <col min="2" max="2" width="18.00390625" style="333" customWidth="1"/>
    <col min="3" max="3" width="15.7109375" style="333" bestFit="1" customWidth="1"/>
    <col min="4" max="4" width="13.8515625" style="333" customWidth="1"/>
    <col min="5" max="5" width="15.8515625" style="333" customWidth="1"/>
    <col min="6" max="6" width="2.140625" style="333" customWidth="1"/>
    <col min="7" max="10" width="17.421875" style="333" customWidth="1"/>
    <col min="11" max="16384" width="8.8515625" style="333" customWidth="1"/>
  </cols>
  <sheetData>
    <row r="1" spans="1:9" s="28" customFormat="1" ht="15">
      <c r="A1" s="76" t="s">
        <v>24</v>
      </c>
      <c r="F1" s="82"/>
      <c r="I1" s="29"/>
    </row>
    <row r="2" spans="1:9" s="28" customFormat="1" ht="14.25">
      <c r="A2" s="61"/>
      <c r="F2" s="29"/>
      <c r="G2" s="29"/>
      <c r="I2" s="29"/>
    </row>
    <row r="3" spans="1:9" s="28" customFormat="1" ht="14.25">
      <c r="A3" s="61"/>
      <c r="F3" s="29"/>
      <c r="G3" s="29"/>
      <c r="I3" s="29"/>
    </row>
    <row r="4" spans="1:9" s="28" customFormat="1" ht="14.25">
      <c r="A4" s="61"/>
      <c r="F4" s="29"/>
      <c r="G4" s="29"/>
      <c r="I4" s="29"/>
    </row>
    <row r="5" spans="1:9" s="28" customFormat="1" ht="14.25">
      <c r="A5" s="61"/>
      <c r="F5" s="29"/>
      <c r="G5" s="29"/>
      <c r="I5" s="29"/>
    </row>
    <row r="6" spans="9:10" s="28" customFormat="1" ht="14.25">
      <c r="I6" s="75"/>
      <c r="J6" s="83"/>
    </row>
    <row r="7" spans="2:11" s="28" customFormat="1" ht="14.25">
      <c r="B7" s="319" t="s">
        <v>403</v>
      </c>
      <c r="C7" s="319" t="s">
        <v>404</v>
      </c>
      <c r="D7" s="319" t="s">
        <v>744</v>
      </c>
      <c r="E7" s="434" t="s">
        <v>745</v>
      </c>
      <c r="G7" s="319" t="s">
        <v>405</v>
      </c>
      <c r="H7" s="319" t="s">
        <v>406</v>
      </c>
      <c r="I7" s="319" t="s">
        <v>407</v>
      </c>
      <c r="K7" s="83"/>
    </row>
    <row r="8" spans="2:11" s="28" customFormat="1" ht="14.25">
      <c r="B8" s="75" t="s">
        <v>667</v>
      </c>
      <c r="C8" s="75" t="s">
        <v>89</v>
      </c>
      <c r="D8" s="75" t="s">
        <v>556</v>
      </c>
      <c r="E8" s="435" t="s">
        <v>240</v>
      </c>
      <c r="G8" s="75" t="s">
        <v>668</v>
      </c>
      <c r="H8" s="75" t="s">
        <v>16</v>
      </c>
      <c r="I8" s="75" t="s">
        <v>28</v>
      </c>
      <c r="K8" s="83"/>
    </row>
    <row r="9" spans="2:11" s="28" customFormat="1" ht="14.25">
      <c r="B9" s="75" t="s">
        <v>216</v>
      </c>
      <c r="C9" s="75" t="s">
        <v>669</v>
      </c>
      <c r="D9" s="75" t="s">
        <v>639</v>
      </c>
      <c r="E9" s="435" t="s">
        <v>89</v>
      </c>
      <c r="G9" s="75" t="s">
        <v>622</v>
      </c>
      <c r="H9" s="75" t="s">
        <v>17</v>
      </c>
      <c r="I9" s="75" t="s">
        <v>702</v>
      </c>
      <c r="K9" s="79"/>
    </row>
    <row r="10" spans="1:11" s="28" customFormat="1" ht="15" thickBot="1">
      <c r="A10" s="332">
        <v>11</v>
      </c>
      <c r="B10" s="320" t="s">
        <v>670</v>
      </c>
      <c r="C10" s="320" t="s">
        <v>700</v>
      </c>
      <c r="D10" s="320" t="s">
        <v>516</v>
      </c>
      <c r="E10" s="436" t="s">
        <v>746</v>
      </c>
      <c r="G10" s="320" t="s">
        <v>701</v>
      </c>
      <c r="H10" s="320" t="s">
        <v>18</v>
      </c>
      <c r="I10" s="335" t="s">
        <v>29</v>
      </c>
      <c r="K10" s="79"/>
    </row>
    <row r="11" spans="1:11" s="28" customFormat="1" ht="14.25">
      <c r="A11" s="332">
        <v>12</v>
      </c>
      <c r="B11" s="329" t="e">
        <f>#REF!</f>
        <v>#REF!</v>
      </c>
      <c r="C11" s="410" t="e">
        <f>#REF!</f>
        <v>#REF!</v>
      </c>
      <c r="D11" s="410">
        <f>IF(E11&gt;0,E11-C11,0)</f>
        <v>0</v>
      </c>
      <c r="E11" s="444"/>
      <c r="G11" s="445" t="e">
        <f>#REF!</f>
        <v>#REF!</v>
      </c>
      <c r="H11" s="446" t="e">
        <f>#REF!</f>
        <v>#REF!</v>
      </c>
      <c r="I11" s="407" t="e">
        <f>#REF!</f>
        <v>#REF!</v>
      </c>
      <c r="K11" s="79"/>
    </row>
    <row r="12" spans="1:11" s="28" customFormat="1" ht="14.25">
      <c r="A12" s="332">
        <v>13</v>
      </c>
      <c r="B12" s="329" t="e">
        <f>#REF!</f>
        <v>#REF!</v>
      </c>
      <c r="C12" s="410" t="e">
        <f>#REF!</f>
        <v>#REF!</v>
      </c>
      <c r="D12" s="410">
        <f aca="true" t="shared" si="0" ref="D12:D24">IF(E12&gt;0,E12-C12,0)</f>
        <v>0</v>
      </c>
      <c r="E12" s="444"/>
      <c r="G12" s="441" t="e">
        <f>#REF!</f>
        <v>#REF!</v>
      </c>
      <c r="H12" s="446" t="e">
        <f>#REF!</f>
        <v>#REF!</v>
      </c>
      <c r="I12" s="407" t="e">
        <f>#REF!</f>
        <v>#REF!</v>
      </c>
      <c r="K12" s="79"/>
    </row>
    <row r="13" spans="1:11" s="28" customFormat="1" ht="14.25">
      <c r="A13" s="332">
        <v>14</v>
      </c>
      <c r="B13" s="329" t="e">
        <f>#REF!</f>
        <v>#REF!</v>
      </c>
      <c r="C13" s="410" t="e">
        <f>#REF!</f>
        <v>#REF!</v>
      </c>
      <c r="D13" s="410">
        <f t="shared" si="0"/>
        <v>0</v>
      </c>
      <c r="E13" s="444"/>
      <c r="G13" s="441" t="e">
        <f>#REF!</f>
        <v>#REF!</v>
      </c>
      <c r="H13" s="446" t="e">
        <f>#REF!</f>
        <v>#REF!</v>
      </c>
      <c r="I13" s="407" t="e">
        <f>#REF!</f>
        <v>#REF!</v>
      </c>
      <c r="K13" s="79"/>
    </row>
    <row r="14" spans="1:11" s="28" customFormat="1" ht="14.25">
      <c r="A14" s="332">
        <v>15</v>
      </c>
      <c r="B14" s="329" t="e">
        <f>#REF!</f>
        <v>#REF!</v>
      </c>
      <c r="C14" s="410" t="e">
        <f>#REF!</f>
        <v>#REF!</v>
      </c>
      <c r="D14" s="410">
        <f t="shared" si="0"/>
        <v>0</v>
      </c>
      <c r="E14" s="444"/>
      <c r="G14" s="441" t="e">
        <f>#REF!</f>
        <v>#REF!</v>
      </c>
      <c r="H14" s="446" t="e">
        <f>#REF!</f>
        <v>#REF!</v>
      </c>
      <c r="I14" s="407" t="e">
        <f>#REF!</f>
        <v>#REF!</v>
      </c>
      <c r="K14" s="79"/>
    </row>
    <row r="15" spans="1:11" s="28" customFormat="1" ht="14.25">
      <c r="A15" s="332">
        <v>16</v>
      </c>
      <c r="B15" s="329" t="e">
        <f>#REF!</f>
        <v>#REF!</v>
      </c>
      <c r="C15" s="410" t="e">
        <f>#REF!</f>
        <v>#REF!</v>
      </c>
      <c r="D15" s="410">
        <f t="shared" si="0"/>
        <v>0</v>
      </c>
      <c r="E15" s="444"/>
      <c r="G15" s="441" t="e">
        <f>#REF!</f>
        <v>#REF!</v>
      </c>
      <c r="H15" s="446" t="e">
        <f>#REF!</f>
        <v>#REF!</v>
      </c>
      <c r="I15" s="407" t="e">
        <f>#REF!</f>
        <v>#REF!</v>
      </c>
      <c r="K15" s="79"/>
    </row>
    <row r="16" spans="1:11" s="28" customFormat="1" ht="14.25">
      <c r="A16" s="332">
        <v>17</v>
      </c>
      <c r="B16" s="329" t="e">
        <f>#REF!</f>
        <v>#REF!</v>
      </c>
      <c r="C16" s="410" t="e">
        <f>#REF!</f>
        <v>#REF!</v>
      </c>
      <c r="D16" s="410">
        <f t="shared" si="0"/>
        <v>0</v>
      </c>
      <c r="E16" s="444"/>
      <c r="G16" s="441" t="e">
        <f>#REF!</f>
        <v>#REF!</v>
      </c>
      <c r="H16" s="446" t="e">
        <f>#REF!</f>
        <v>#REF!</v>
      </c>
      <c r="I16" s="407" t="e">
        <f>#REF!</f>
        <v>#REF!</v>
      </c>
      <c r="K16" s="79"/>
    </row>
    <row r="17" spans="1:11" s="28" customFormat="1" ht="14.25">
      <c r="A17" s="332">
        <v>18</v>
      </c>
      <c r="B17" s="329" t="e">
        <f>#REF!</f>
        <v>#REF!</v>
      </c>
      <c r="C17" s="410" t="e">
        <f>#REF!</f>
        <v>#REF!</v>
      </c>
      <c r="D17" s="410">
        <f t="shared" si="0"/>
        <v>0</v>
      </c>
      <c r="E17" s="444"/>
      <c r="G17" s="441" t="e">
        <f>#REF!</f>
        <v>#REF!</v>
      </c>
      <c r="H17" s="446" t="e">
        <f>#REF!</f>
        <v>#REF!</v>
      </c>
      <c r="I17" s="407" t="e">
        <f>#REF!</f>
        <v>#REF!</v>
      </c>
      <c r="K17" s="79"/>
    </row>
    <row r="18" spans="1:11" s="28" customFormat="1" ht="14.25">
      <c r="A18" s="332">
        <v>19</v>
      </c>
      <c r="B18" s="329" t="e">
        <f>#REF!</f>
        <v>#REF!</v>
      </c>
      <c r="C18" s="410" t="e">
        <f>#REF!</f>
        <v>#REF!</v>
      </c>
      <c r="D18" s="410">
        <f t="shared" si="0"/>
        <v>0</v>
      </c>
      <c r="E18" s="444"/>
      <c r="G18" s="441" t="e">
        <f>#REF!</f>
        <v>#REF!</v>
      </c>
      <c r="H18" s="446" t="e">
        <f>#REF!</f>
        <v>#REF!</v>
      </c>
      <c r="I18" s="407" t="e">
        <f>#REF!</f>
        <v>#REF!</v>
      </c>
      <c r="K18" s="79"/>
    </row>
    <row r="19" spans="1:11" s="28" customFormat="1" ht="14.25">
      <c r="A19" s="332">
        <v>20</v>
      </c>
      <c r="B19" s="329" t="e">
        <f>#REF!</f>
        <v>#REF!</v>
      </c>
      <c r="C19" s="410" t="e">
        <f>#REF!</f>
        <v>#REF!</v>
      </c>
      <c r="D19" s="410">
        <f t="shared" si="0"/>
        <v>0</v>
      </c>
      <c r="E19" s="444"/>
      <c r="G19" s="441" t="e">
        <f>#REF!</f>
        <v>#REF!</v>
      </c>
      <c r="H19" s="446" t="e">
        <f>#REF!</f>
        <v>#REF!</v>
      </c>
      <c r="I19" s="407" t="e">
        <f>#REF!</f>
        <v>#REF!</v>
      </c>
      <c r="K19" s="79"/>
    </row>
    <row r="20" spans="1:11" s="28" customFormat="1" ht="14.25">
      <c r="A20" s="332">
        <v>21</v>
      </c>
      <c r="B20" s="329" t="e">
        <f>#REF!</f>
        <v>#REF!</v>
      </c>
      <c r="C20" s="410" t="e">
        <f>#REF!</f>
        <v>#REF!</v>
      </c>
      <c r="D20" s="410">
        <f t="shared" si="0"/>
        <v>0</v>
      </c>
      <c r="E20" s="444"/>
      <c r="G20" s="441" t="e">
        <f>#REF!</f>
        <v>#REF!</v>
      </c>
      <c r="H20" s="446" t="e">
        <f>#REF!</f>
        <v>#REF!</v>
      </c>
      <c r="I20" s="407" t="e">
        <f>#REF!</f>
        <v>#REF!</v>
      </c>
      <c r="K20" s="79"/>
    </row>
    <row r="21" spans="1:11" s="28" customFormat="1" ht="14.25">
      <c r="A21" s="332">
        <v>22</v>
      </c>
      <c r="B21" s="329" t="e">
        <f>#REF!</f>
        <v>#REF!</v>
      </c>
      <c r="C21" s="410" t="e">
        <f>#REF!</f>
        <v>#REF!</v>
      </c>
      <c r="D21" s="410">
        <f t="shared" si="0"/>
        <v>0</v>
      </c>
      <c r="E21" s="444"/>
      <c r="G21" s="441" t="e">
        <f>#REF!</f>
        <v>#REF!</v>
      </c>
      <c r="H21" s="446" t="e">
        <f>#REF!</f>
        <v>#REF!</v>
      </c>
      <c r="I21" s="407" t="e">
        <f>#REF!</f>
        <v>#REF!</v>
      </c>
      <c r="K21" s="79"/>
    </row>
    <row r="22" spans="1:11" s="28" customFormat="1" ht="14.25">
      <c r="A22" s="332">
        <v>23</v>
      </c>
      <c r="B22" s="329" t="e">
        <f>#REF!</f>
        <v>#REF!</v>
      </c>
      <c r="C22" s="410" t="e">
        <f>#REF!</f>
        <v>#REF!</v>
      </c>
      <c r="D22" s="410">
        <f t="shared" si="0"/>
        <v>0</v>
      </c>
      <c r="E22" s="444"/>
      <c r="G22" s="441" t="e">
        <f>#REF!</f>
        <v>#REF!</v>
      </c>
      <c r="H22" s="446" t="e">
        <f>#REF!</f>
        <v>#REF!</v>
      </c>
      <c r="I22" s="407" t="e">
        <f>#REF!</f>
        <v>#REF!</v>
      </c>
      <c r="K22" s="79"/>
    </row>
    <row r="23" spans="1:11" s="28" customFormat="1" ht="14.25">
      <c r="A23" s="332">
        <v>24</v>
      </c>
      <c r="B23" s="329" t="e">
        <f>#REF!</f>
        <v>#REF!</v>
      </c>
      <c r="C23" s="410" t="e">
        <f>#REF!</f>
        <v>#REF!</v>
      </c>
      <c r="D23" s="410">
        <f t="shared" si="0"/>
        <v>0</v>
      </c>
      <c r="E23" s="444"/>
      <c r="G23" s="441" t="e">
        <f>#REF!</f>
        <v>#REF!</v>
      </c>
      <c r="H23" s="446" t="e">
        <f>#REF!</f>
        <v>#REF!</v>
      </c>
      <c r="I23" s="407" t="e">
        <f>#REF!</f>
        <v>#REF!</v>
      </c>
      <c r="K23" s="79"/>
    </row>
    <row r="24" spans="1:11" s="28" customFormat="1" ht="15" thickBot="1">
      <c r="A24" s="332">
        <v>25</v>
      </c>
      <c r="B24" s="331" t="e">
        <f>#REF!</f>
        <v>#REF!</v>
      </c>
      <c r="C24" s="410" t="e">
        <f>#REF!</f>
        <v>#REF!</v>
      </c>
      <c r="D24" s="410">
        <f t="shared" si="0"/>
        <v>0</v>
      </c>
      <c r="E24" s="444"/>
      <c r="G24" s="447" t="e">
        <f>#REF!</f>
        <v>#REF!</v>
      </c>
      <c r="H24" s="448" t="e">
        <f>#REF!</f>
        <v>#REF!</v>
      </c>
      <c r="I24" s="408" t="e">
        <f>#REF!</f>
        <v>#REF!</v>
      </c>
      <c r="K24" s="79"/>
    </row>
    <row r="25" spans="1:11" s="28" customFormat="1" ht="15.75" thickBot="1">
      <c r="A25" s="332">
        <v>26</v>
      </c>
      <c r="B25" s="65" t="s">
        <v>705</v>
      </c>
      <c r="C25" s="431" t="e">
        <f>#REF!</f>
        <v>#REF!</v>
      </c>
      <c r="E25" s="431">
        <f>SUM(E11:E24)</f>
        <v>0</v>
      </c>
      <c r="I25" s="409" t="e">
        <f>SUM(I11:I24)</f>
        <v>#REF!</v>
      </c>
      <c r="K25" s="79"/>
    </row>
    <row r="26" spans="3:11" s="28" customFormat="1" ht="15" thickTop="1">
      <c r="C26" s="28" t="e">
        <f>#REF!</f>
        <v>#REF!</v>
      </c>
      <c r="E26" s="28" t="s">
        <v>747</v>
      </c>
      <c r="I26" s="319" t="s">
        <v>707</v>
      </c>
      <c r="K26" s="79"/>
    </row>
    <row r="27" spans="3:9" s="28" customFormat="1" ht="14.25">
      <c r="C27" s="28" t="s">
        <v>748</v>
      </c>
      <c r="E27" s="28" t="s">
        <v>749</v>
      </c>
      <c r="I27" s="82"/>
    </row>
    <row r="31" spans="1:10" ht="15">
      <c r="A31" s="76" t="s">
        <v>23</v>
      </c>
      <c r="B31" s="28"/>
      <c r="C31" s="28"/>
      <c r="D31" s="28"/>
      <c r="E31" s="28"/>
      <c r="F31" s="82"/>
      <c r="G31" s="28"/>
      <c r="H31" s="28"/>
      <c r="I31" s="29"/>
      <c r="J31" s="28"/>
    </row>
    <row r="32" spans="1:10" ht="14.25">
      <c r="A32" s="61"/>
      <c r="B32" s="28"/>
      <c r="C32" s="28"/>
      <c r="D32" s="28"/>
      <c r="E32" s="28"/>
      <c r="F32" s="29"/>
      <c r="G32" s="29"/>
      <c r="H32" s="28"/>
      <c r="I32" s="29"/>
      <c r="J32" s="28"/>
    </row>
    <row r="33" spans="1:10" ht="14.25">
      <c r="A33" s="28"/>
      <c r="B33" s="28"/>
      <c r="C33" s="28"/>
      <c r="D33" s="28"/>
      <c r="E33" s="28"/>
      <c r="F33" s="28"/>
      <c r="G33" s="28"/>
      <c r="H33" s="28"/>
      <c r="I33" s="75"/>
      <c r="J33" s="75"/>
    </row>
    <row r="34" spans="1:10" ht="14.25">
      <c r="A34" s="28"/>
      <c r="B34" s="28"/>
      <c r="C34" s="28"/>
      <c r="D34" s="28"/>
      <c r="E34" s="563" t="s">
        <v>25</v>
      </c>
      <c r="F34" s="563"/>
      <c r="G34" s="563"/>
      <c r="H34" s="28"/>
      <c r="I34" s="28"/>
      <c r="J34" s="83"/>
    </row>
    <row r="35" spans="1:10" ht="14.25">
      <c r="A35" s="28"/>
      <c r="B35" s="319" t="s">
        <v>403</v>
      </c>
      <c r="C35" s="319" t="s">
        <v>404</v>
      </c>
      <c r="D35" s="319" t="s">
        <v>405</v>
      </c>
      <c r="E35" s="319" t="s">
        <v>406</v>
      </c>
      <c r="F35" s="319"/>
      <c r="G35" s="319" t="s">
        <v>407</v>
      </c>
      <c r="H35" s="319" t="s">
        <v>420</v>
      </c>
      <c r="I35" s="319" t="s">
        <v>26</v>
      </c>
      <c r="J35" s="319" t="s">
        <v>27</v>
      </c>
    </row>
    <row r="36" spans="1:10" ht="14.25">
      <c r="A36" s="28"/>
      <c r="B36" s="75" t="s">
        <v>667</v>
      </c>
      <c r="C36" s="75" t="s">
        <v>240</v>
      </c>
      <c r="D36" s="75" t="s">
        <v>668</v>
      </c>
      <c r="E36" s="75" t="s">
        <v>19</v>
      </c>
      <c r="F36" s="75"/>
      <c r="G36" s="75" t="s">
        <v>238</v>
      </c>
      <c r="H36" s="75" t="s">
        <v>238</v>
      </c>
      <c r="I36" s="75" t="s">
        <v>668</v>
      </c>
      <c r="J36" s="75" t="s">
        <v>668</v>
      </c>
    </row>
    <row r="37" spans="1:10" ht="14.25">
      <c r="A37" s="28"/>
      <c r="B37" s="75" t="s">
        <v>216</v>
      </c>
      <c r="C37" s="75" t="s">
        <v>89</v>
      </c>
      <c r="D37" s="75" t="s">
        <v>622</v>
      </c>
      <c r="E37" s="75" t="s">
        <v>20</v>
      </c>
      <c r="F37" s="75"/>
      <c r="G37" s="75" t="s">
        <v>21</v>
      </c>
      <c r="H37" s="75" t="s">
        <v>21</v>
      </c>
      <c r="I37" s="75" t="s">
        <v>622</v>
      </c>
      <c r="J37" s="75" t="s">
        <v>622</v>
      </c>
    </row>
    <row r="38" spans="1:10" ht="15" thickBot="1">
      <c r="A38" s="332">
        <v>27</v>
      </c>
      <c r="B38" s="320" t="s">
        <v>670</v>
      </c>
      <c r="C38" s="320" t="s">
        <v>746</v>
      </c>
      <c r="D38" s="320" t="s">
        <v>703</v>
      </c>
      <c r="E38" s="320" t="s">
        <v>17</v>
      </c>
      <c r="F38" s="107"/>
      <c r="G38" s="320" t="s">
        <v>702</v>
      </c>
      <c r="H38" s="320" t="s">
        <v>22</v>
      </c>
      <c r="I38" s="320" t="s">
        <v>704</v>
      </c>
      <c r="J38" s="320" t="s">
        <v>704</v>
      </c>
    </row>
    <row r="39" spans="1:10" ht="14.25">
      <c r="A39" s="332">
        <v>28</v>
      </c>
      <c r="B39" s="329" t="e">
        <f>B11</f>
        <v>#REF!</v>
      </c>
      <c r="C39" s="330">
        <f>E11</f>
        <v>0</v>
      </c>
      <c r="D39" s="323" t="e">
        <f>#REF!</f>
        <v>#REF!</v>
      </c>
      <c r="E39" s="432"/>
      <c r="F39" s="334"/>
      <c r="G39" s="432"/>
      <c r="H39" s="323">
        <f aca="true" t="shared" si="1" ref="H39:H52">IF(C39=0,0,-0.41*G39/C39)</f>
        <v>0</v>
      </c>
      <c r="I39" s="323" t="e">
        <f aca="true" t="shared" si="2" ref="I39:I52">D39+E39+H39</f>
        <v>#REF!</v>
      </c>
      <c r="J39" s="323" t="e">
        <f aca="true" t="shared" si="3" ref="J39:J52">+C39*I39</f>
        <v>#REF!</v>
      </c>
    </row>
    <row r="40" spans="1:10" ht="14.25">
      <c r="A40" s="332">
        <v>29</v>
      </c>
      <c r="B40" s="329" t="e">
        <f aca="true" t="shared" si="4" ref="B40:B52">B12</f>
        <v>#REF!</v>
      </c>
      <c r="C40" s="330">
        <f aca="true" t="shared" si="5" ref="C40:C52">E12</f>
        <v>0</v>
      </c>
      <c r="D40" s="323" t="e">
        <f>#REF!</f>
        <v>#REF!</v>
      </c>
      <c r="E40" s="432"/>
      <c r="F40" s="334"/>
      <c r="G40" s="432"/>
      <c r="H40" s="323">
        <f t="shared" si="1"/>
        <v>0</v>
      </c>
      <c r="I40" s="323" t="e">
        <f t="shared" si="2"/>
        <v>#REF!</v>
      </c>
      <c r="J40" s="323" t="e">
        <f t="shared" si="3"/>
        <v>#REF!</v>
      </c>
    </row>
    <row r="41" spans="1:10" ht="14.25">
      <c r="A41" s="332">
        <v>30</v>
      </c>
      <c r="B41" s="329" t="e">
        <f t="shared" si="4"/>
        <v>#REF!</v>
      </c>
      <c r="C41" s="330">
        <f t="shared" si="5"/>
        <v>0</v>
      </c>
      <c r="D41" s="323" t="e">
        <f>#REF!</f>
        <v>#REF!</v>
      </c>
      <c r="E41" s="432"/>
      <c r="F41" s="334"/>
      <c r="G41" s="432"/>
      <c r="H41" s="323">
        <f t="shared" si="1"/>
        <v>0</v>
      </c>
      <c r="I41" s="323" t="e">
        <f t="shared" si="2"/>
        <v>#REF!</v>
      </c>
      <c r="J41" s="323" t="e">
        <f t="shared" si="3"/>
        <v>#REF!</v>
      </c>
    </row>
    <row r="42" spans="1:10" ht="14.25">
      <c r="A42" s="332">
        <v>31</v>
      </c>
      <c r="B42" s="329" t="e">
        <f t="shared" si="4"/>
        <v>#REF!</v>
      </c>
      <c r="C42" s="330">
        <f t="shared" si="5"/>
        <v>0</v>
      </c>
      <c r="D42" s="323" t="e">
        <f>#REF!</f>
        <v>#REF!</v>
      </c>
      <c r="E42" s="432"/>
      <c r="F42" s="334"/>
      <c r="G42" s="432"/>
      <c r="H42" s="323">
        <f t="shared" si="1"/>
        <v>0</v>
      </c>
      <c r="I42" s="323" t="e">
        <f t="shared" si="2"/>
        <v>#REF!</v>
      </c>
      <c r="J42" s="323" t="e">
        <f t="shared" si="3"/>
        <v>#REF!</v>
      </c>
    </row>
    <row r="43" spans="1:10" ht="14.25">
      <c r="A43" s="332">
        <v>32</v>
      </c>
      <c r="B43" s="329" t="e">
        <f t="shared" si="4"/>
        <v>#REF!</v>
      </c>
      <c r="C43" s="330">
        <f t="shared" si="5"/>
        <v>0</v>
      </c>
      <c r="D43" s="323" t="e">
        <f>#REF!</f>
        <v>#REF!</v>
      </c>
      <c r="E43" s="432"/>
      <c r="F43" s="334"/>
      <c r="G43" s="432"/>
      <c r="H43" s="323">
        <f t="shared" si="1"/>
        <v>0</v>
      </c>
      <c r="I43" s="323" t="e">
        <f t="shared" si="2"/>
        <v>#REF!</v>
      </c>
      <c r="J43" s="323" t="e">
        <f t="shared" si="3"/>
        <v>#REF!</v>
      </c>
    </row>
    <row r="44" spans="1:10" ht="14.25">
      <c r="A44" s="332">
        <v>33</v>
      </c>
      <c r="B44" s="329" t="e">
        <f t="shared" si="4"/>
        <v>#REF!</v>
      </c>
      <c r="C44" s="330">
        <f t="shared" si="5"/>
        <v>0</v>
      </c>
      <c r="D44" s="323" t="e">
        <f>#REF!</f>
        <v>#REF!</v>
      </c>
      <c r="E44" s="432"/>
      <c r="F44" s="334"/>
      <c r="G44" s="432"/>
      <c r="H44" s="323">
        <f t="shared" si="1"/>
        <v>0</v>
      </c>
      <c r="I44" s="323" t="e">
        <f t="shared" si="2"/>
        <v>#REF!</v>
      </c>
      <c r="J44" s="323" t="e">
        <f t="shared" si="3"/>
        <v>#REF!</v>
      </c>
    </row>
    <row r="45" spans="1:10" ht="14.25">
      <c r="A45" s="332">
        <v>34</v>
      </c>
      <c r="B45" s="329" t="e">
        <f t="shared" si="4"/>
        <v>#REF!</v>
      </c>
      <c r="C45" s="330">
        <f t="shared" si="5"/>
        <v>0</v>
      </c>
      <c r="D45" s="323" t="e">
        <f>#REF!</f>
        <v>#REF!</v>
      </c>
      <c r="E45" s="432"/>
      <c r="F45" s="334"/>
      <c r="G45" s="432"/>
      <c r="H45" s="323">
        <f t="shared" si="1"/>
        <v>0</v>
      </c>
      <c r="I45" s="323" t="e">
        <f t="shared" si="2"/>
        <v>#REF!</v>
      </c>
      <c r="J45" s="323" t="e">
        <f t="shared" si="3"/>
        <v>#REF!</v>
      </c>
    </row>
    <row r="46" spans="1:10" ht="14.25">
      <c r="A46" s="332">
        <v>35</v>
      </c>
      <c r="B46" s="329" t="e">
        <f t="shared" si="4"/>
        <v>#REF!</v>
      </c>
      <c r="C46" s="330">
        <f t="shared" si="5"/>
        <v>0</v>
      </c>
      <c r="D46" s="323" t="e">
        <f>#REF!</f>
        <v>#REF!</v>
      </c>
      <c r="E46" s="432"/>
      <c r="F46" s="334"/>
      <c r="G46" s="432"/>
      <c r="H46" s="323">
        <f t="shared" si="1"/>
        <v>0</v>
      </c>
      <c r="I46" s="323" t="e">
        <f t="shared" si="2"/>
        <v>#REF!</v>
      </c>
      <c r="J46" s="323" t="e">
        <f t="shared" si="3"/>
        <v>#REF!</v>
      </c>
    </row>
    <row r="47" spans="1:10" ht="14.25">
      <c r="A47" s="332">
        <v>36</v>
      </c>
      <c r="B47" s="329" t="e">
        <f t="shared" si="4"/>
        <v>#REF!</v>
      </c>
      <c r="C47" s="330">
        <f t="shared" si="5"/>
        <v>0</v>
      </c>
      <c r="D47" s="323" t="e">
        <f>#REF!</f>
        <v>#REF!</v>
      </c>
      <c r="E47" s="432"/>
      <c r="F47" s="334"/>
      <c r="G47" s="432"/>
      <c r="H47" s="323">
        <f t="shared" si="1"/>
        <v>0</v>
      </c>
      <c r="I47" s="323" t="e">
        <f t="shared" si="2"/>
        <v>#REF!</v>
      </c>
      <c r="J47" s="323" t="e">
        <f t="shared" si="3"/>
        <v>#REF!</v>
      </c>
    </row>
    <row r="48" spans="1:10" ht="14.25">
      <c r="A48" s="332">
        <v>37</v>
      </c>
      <c r="B48" s="329" t="e">
        <f t="shared" si="4"/>
        <v>#REF!</v>
      </c>
      <c r="C48" s="330">
        <f t="shared" si="5"/>
        <v>0</v>
      </c>
      <c r="D48" s="323" t="e">
        <f>#REF!</f>
        <v>#REF!</v>
      </c>
      <c r="E48" s="432"/>
      <c r="F48" s="334"/>
      <c r="G48" s="432"/>
      <c r="H48" s="323">
        <f t="shared" si="1"/>
        <v>0</v>
      </c>
      <c r="I48" s="323" t="e">
        <f t="shared" si="2"/>
        <v>#REF!</v>
      </c>
      <c r="J48" s="323" t="e">
        <f t="shared" si="3"/>
        <v>#REF!</v>
      </c>
    </row>
    <row r="49" spans="1:10" ht="14.25">
      <c r="A49" s="332">
        <v>38</v>
      </c>
      <c r="B49" s="329" t="e">
        <f t="shared" si="4"/>
        <v>#REF!</v>
      </c>
      <c r="C49" s="330">
        <f t="shared" si="5"/>
        <v>0</v>
      </c>
      <c r="D49" s="323" t="e">
        <f>#REF!</f>
        <v>#REF!</v>
      </c>
      <c r="E49" s="432"/>
      <c r="F49" s="334"/>
      <c r="G49" s="432"/>
      <c r="H49" s="323">
        <f t="shared" si="1"/>
        <v>0</v>
      </c>
      <c r="I49" s="323" t="e">
        <f t="shared" si="2"/>
        <v>#REF!</v>
      </c>
      <c r="J49" s="323" t="e">
        <f t="shared" si="3"/>
        <v>#REF!</v>
      </c>
    </row>
    <row r="50" spans="1:10" ht="14.25">
      <c r="A50" s="332">
        <v>39</v>
      </c>
      <c r="B50" s="329" t="e">
        <f t="shared" si="4"/>
        <v>#REF!</v>
      </c>
      <c r="C50" s="330">
        <f t="shared" si="5"/>
        <v>0</v>
      </c>
      <c r="D50" s="323" t="e">
        <f>#REF!</f>
        <v>#REF!</v>
      </c>
      <c r="E50" s="432"/>
      <c r="F50" s="334"/>
      <c r="G50" s="432"/>
      <c r="H50" s="323">
        <f t="shared" si="1"/>
        <v>0</v>
      </c>
      <c r="I50" s="323" t="e">
        <f t="shared" si="2"/>
        <v>#REF!</v>
      </c>
      <c r="J50" s="323" t="e">
        <f t="shared" si="3"/>
        <v>#REF!</v>
      </c>
    </row>
    <row r="51" spans="1:10" ht="14.25">
      <c r="A51" s="332">
        <v>40</v>
      </c>
      <c r="B51" s="329" t="e">
        <f t="shared" si="4"/>
        <v>#REF!</v>
      </c>
      <c r="C51" s="330">
        <f t="shared" si="5"/>
        <v>0</v>
      </c>
      <c r="D51" s="323" t="e">
        <f>#REF!</f>
        <v>#REF!</v>
      </c>
      <c r="E51" s="432"/>
      <c r="F51" s="334"/>
      <c r="G51" s="432"/>
      <c r="H51" s="323">
        <f t="shared" si="1"/>
        <v>0</v>
      </c>
      <c r="I51" s="323" t="e">
        <f t="shared" si="2"/>
        <v>#REF!</v>
      </c>
      <c r="J51" s="323" t="e">
        <f t="shared" si="3"/>
        <v>#REF!</v>
      </c>
    </row>
    <row r="52" spans="1:10" ht="15" thickBot="1">
      <c r="A52" s="332">
        <v>41</v>
      </c>
      <c r="B52" s="437" t="e">
        <f t="shared" si="4"/>
        <v>#REF!</v>
      </c>
      <c r="C52" s="438">
        <f t="shared" si="5"/>
        <v>0</v>
      </c>
      <c r="D52" s="324" t="e">
        <f>#REF!</f>
        <v>#REF!</v>
      </c>
      <c r="E52" s="433"/>
      <c r="F52" s="334"/>
      <c r="G52" s="433"/>
      <c r="H52" s="324">
        <f t="shared" si="1"/>
        <v>0</v>
      </c>
      <c r="I52" s="324" t="e">
        <f t="shared" si="2"/>
        <v>#REF!</v>
      </c>
      <c r="J52" s="324" t="e">
        <f t="shared" si="3"/>
        <v>#REF!</v>
      </c>
    </row>
    <row r="53" spans="1:10" ht="14.25">
      <c r="A53" s="28"/>
      <c r="B53" s="28"/>
      <c r="C53" s="28"/>
      <c r="D53" s="28"/>
      <c r="E53" s="28"/>
      <c r="F53" s="334"/>
      <c r="G53" s="28"/>
      <c r="H53" s="28"/>
      <c r="I53" s="28"/>
      <c r="J53" s="28"/>
    </row>
    <row r="54" spans="1:10" ht="15.75" thickBot="1">
      <c r="A54" s="332">
        <v>42</v>
      </c>
      <c r="B54" s="65" t="s">
        <v>705</v>
      </c>
      <c r="C54" s="28"/>
      <c r="D54" s="28"/>
      <c r="E54" s="28"/>
      <c r="F54" s="334"/>
      <c r="G54" s="440">
        <f>SUM(G39:G53)</f>
        <v>0</v>
      </c>
      <c r="H54" s="28"/>
      <c r="I54" s="28"/>
      <c r="J54" s="325" t="e">
        <f>SUM(J39:J53)</f>
        <v>#REF!</v>
      </c>
    </row>
    <row r="55" spans="1:10" ht="15" thickTop="1">
      <c r="A55" s="28"/>
      <c r="B55" s="28"/>
      <c r="C55" s="28"/>
      <c r="D55" s="28"/>
      <c r="E55" s="28"/>
      <c r="F55" s="82"/>
      <c r="G55" s="28"/>
      <c r="H55" s="28"/>
      <c r="I55" s="28"/>
      <c r="J55" s="319" t="s">
        <v>708</v>
      </c>
    </row>
    <row r="56" spans="1:10" ht="14.25">
      <c r="A56" s="28"/>
      <c r="B56" s="28"/>
      <c r="C56" s="28"/>
      <c r="D56" s="28"/>
      <c r="E56" s="28"/>
      <c r="F56" s="82"/>
      <c r="G56" s="28"/>
      <c r="H56" s="28"/>
      <c r="I56" s="28"/>
      <c r="J56" s="79"/>
    </row>
    <row r="57" spans="1:10" ht="14.25">
      <c r="A57" s="28"/>
      <c r="B57" s="28"/>
      <c r="C57" s="28"/>
      <c r="D57" s="28"/>
      <c r="E57" s="28"/>
      <c r="F57" s="82"/>
      <c r="G57" s="28"/>
      <c r="H57" s="28"/>
      <c r="I57" s="28"/>
      <c r="J57" s="79"/>
    </row>
  </sheetData>
  <sheetProtection password="8CA5" sheet="1" objects="1" scenarios="1"/>
  <mergeCells count="1">
    <mergeCell ref="E34:G34"/>
  </mergeCells>
  <printOptions/>
  <pageMargins left="0.75" right="0.75" top="1" bottom="1" header="0.5" footer="0.5"/>
  <pageSetup orientation="portrait" paperSize="9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5"/>
  <dimension ref="A2:J775"/>
  <sheetViews>
    <sheetView showGridLines="0" zoomScale="75" zoomScaleNormal="75" zoomScalePageLayoutView="0" workbookViewId="0" topLeftCell="A1">
      <selection activeCell="A1" sqref="A1"/>
    </sheetView>
  </sheetViews>
  <sheetFormatPr defaultColWidth="7.8515625" defaultRowHeight="12.75"/>
  <cols>
    <col min="1" max="1" width="14.28125" style="28" customWidth="1"/>
    <col min="2" max="2" width="1.421875" style="28" customWidth="1"/>
    <col min="3" max="3" width="14.28125" style="28" customWidth="1"/>
    <col min="4" max="4" width="1.421875" style="28" customWidth="1"/>
    <col min="5" max="5" width="14.28125" style="28" customWidth="1"/>
    <col min="6" max="6" width="1.421875" style="28" customWidth="1"/>
    <col min="7" max="7" width="33.421875" style="28" customWidth="1"/>
    <col min="8" max="8" width="8.28125" style="28" customWidth="1"/>
    <col min="9" max="9" width="1.421875" style="28" customWidth="1"/>
    <col min="10" max="10" width="19.8515625" style="28" bestFit="1" customWidth="1"/>
    <col min="11" max="16384" width="7.8515625" style="28" customWidth="1"/>
  </cols>
  <sheetData>
    <row r="2" spans="4:10" ht="13.5" customHeight="1">
      <c r="D2" s="62" t="s">
        <v>40</v>
      </c>
      <c r="E2" s="254">
        <f>IF(+[0]!ProviderName&lt;&gt;0,+[0]!ProviderName,0)</f>
        <v>0</v>
      </c>
      <c r="I2" s="175" t="s">
        <v>45</v>
      </c>
      <c r="J2" s="296">
        <f>IF(Begindate&lt;&gt;0,(Begindate),0)</f>
        <v>0</v>
      </c>
    </row>
    <row r="3" spans="4:10" ht="13.5" customHeight="1">
      <c r="D3" s="29"/>
      <c r="E3" s="63"/>
      <c r="I3" s="151"/>
      <c r="J3" s="91"/>
    </row>
    <row r="4" spans="4:10" ht="13.5" customHeight="1">
      <c r="D4" s="62" t="s">
        <v>42</v>
      </c>
      <c r="E4" s="255">
        <f>IF(+Instruct!C15&lt;&gt;0,+Instruct!C15,0)</f>
        <v>0</v>
      </c>
      <c r="I4" s="175" t="s">
        <v>47</v>
      </c>
      <c r="J4" s="296">
        <f>IF(Enddate&lt;&gt;0,(Enddate),0)</f>
        <v>0</v>
      </c>
    </row>
    <row r="5" spans="4:5" ht="13.5" customHeight="1">
      <c r="D5" s="62"/>
      <c r="E5" s="64"/>
    </row>
    <row r="6" spans="1:10" ht="14.25">
      <c r="A6" s="75" t="s">
        <v>546</v>
      </c>
      <c r="B6" s="75"/>
      <c r="C6" s="75"/>
      <c r="D6" s="75"/>
      <c r="E6" s="75" t="s">
        <v>547</v>
      </c>
      <c r="F6" s="75"/>
      <c r="G6" s="75"/>
      <c r="H6" s="75"/>
      <c r="I6" s="75"/>
      <c r="J6" s="75" t="s">
        <v>548</v>
      </c>
    </row>
    <row r="7" spans="1:10" ht="14.25">
      <c r="A7" s="8" t="s">
        <v>549</v>
      </c>
      <c r="B7" s="75"/>
      <c r="C7" s="8" t="s">
        <v>550</v>
      </c>
      <c r="D7" s="75"/>
      <c r="E7" s="8" t="s">
        <v>549</v>
      </c>
      <c r="F7" s="75"/>
      <c r="G7" s="8" t="s">
        <v>521</v>
      </c>
      <c r="H7" s="73"/>
      <c r="I7" s="75"/>
      <c r="J7" s="8" t="s">
        <v>522</v>
      </c>
    </row>
    <row r="8" spans="1:10" ht="14.25">
      <c r="A8" s="29"/>
      <c r="B8" s="29"/>
      <c r="C8" s="29"/>
      <c r="D8" s="29"/>
      <c r="E8" s="29"/>
      <c r="F8" s="29"/>
      <c r="J8" s="31"/>
    </row>
    <row r="9" spans="1:10" ht="14.25">
      <c r="A9" s="23"/>
      <c r="B9" s="75"/>
      <c r="C9" s="23"/>
      <c r="D9" s="75"/>
      <c r="E9" s="23"/>
      <c r="F9" s="75"/>
      <c r="G9" s="168"/>
      <c r="H9" s="23"/>
      <c r="I9" s="75"/>
      <c r="J9" s="170"/>
    </row>
    <row r="10" spans="1:10" ht="14.25">
      <c r="A10" s="75"/>
      <c r="B10" s="75"/>
      <c r="C10" s="75"/>
      <c r="D10" s="75"/>
      <c r="E10" s="75"/>
      <c r="F10" s="75"/>
      <c r="G10" s="63"/>
      <c r="H10" s="75"/>
      <c r="I10" s="75"/>
      <c r="J10" s="171"/>
    </row>
    <row r="11" spans="1:10" ht="14.25">
      <c r="A11" s="23"/>
      <c r="B11" s="75"/>
      <c r="C11" s="23"/>
      <c r="D11" s="75"/>
      <c r="E11" s="23"/>
      <c r="F11" s="75"/>
      <c r="G11" s="168"/>
      <c r="H11" s="23"/>
      <c r="I11" s="75"/>
      <c r="J11" s="170"/>
    </row>
    <row r="12" spans="1:10" ht="14.25">
      <c r="A12" s="75"/>
      <c r="B12" s="75"/>
      <c r="C12" s="75"/>
      <c r="D12" s="75"/>
      <c r="E12" s="75"/>
      <c r="F12" s="75"/>
      <c r="G12" s="63"/>
      <c r="H12" s="75"/>
      <c r="J12" s="171"/>
    </row>
    <row r="13" spans="1:10" ht="14.25">
      <c r="A13" s="23"/>
      <c r="B13" s="75"/>
      <c r="C13" s="23"/>
      <c r="D13" s="75"/>
      <c r="E13" s="23"/>
      <c r="F13" s="75"/>
      <c r="G13" s="168"/>
      <c r="H13" s="23"/>
      <c r="I13" s="75"/>
      <c r="J13" s="170"/>
    </row>
    <row r="14" spans="1:10" ht="14.25">
      <c r="A14" s="75"/>
      <c r="B14" s="75"/>
      <c r="C14" s="75"/>
      <c r="D14" s="75"/>
      <c r="E14" s="75"/>
      <c r="F14" s="75"/>
      <c r="G14" s="63"/>
      <c r="H14" s="75"/>
      <c r="J14" s="171"/>
    </row>
    <row r="15" spans="1:10" ht="14.25">
      <c r="A15" s="23"/>
      <c r="B15" s="75"/>
      <c r="C15" s="23"/>
      <c r="D15" s="75"/>
      <c r="E15" s="23"/>
      <c r="F15" s="75"/>
      <c r="G15" s="168"/>
      <c r="H15" s="23"/>
      <c r="I15" s="75"/>
      <c r="J15" s="170"/>
    </row>
    <row r="16" spans="1:10" ht="14.25">
      <c r="A16" s="75"/>
      <c r="B16" s="75"/>
      <c r="C16" s="75"/>
      <c r="D16" s="75"/>
      <c r="E16" s="75"/>
      <c r="F16" s="75"/>
      <c r="G16" s="63"/>
      <c r="H16" s="75"/>
      <c r="J16" s="171"/>
    </row>
    <row r="17" spans="1:10" ht="14.25">
      <c r="A17" s="23"/>
      <c r="B17" s="75"/>
      <c r="C17" s="23"/>
      <c r="D17" s="75"/>
      <c r="E17" s="23"/>
      <c r="F17" s="75"/>
      <c r="G17" s="168"/>
      <c r="H17" s="23"/>
      <c r="I17" s="75"/>
      <c r="J17" s="170"/>
    </row>
    <row r="18" spans="1:10" ht="14.25">
      <c r="A18" s="75"/>
      <c r="B18" s="75"/>
      <c r="C18" s="75"/>
      <c r="D18" s="75"/>
      <c r="E18" s="75"/>
      <c r="F18" s="75"/>
      <c r="G18" s="63"/>
      <c r="H18" s="75"/>
      <c r="J18" s="171"/>
    </row>
    <row r="19" spans="1:10" ht="14.25">
      <c r="A19" s="23"/>
      <c r="B19" s="75"/>
      <c r="C19" s="23"/>
      <c r="D19" s="75"/>
      <c r="E19" s="23"/>
      <c r="F19" s="75"/>
      <c r="G19" s="168"/>
      <c r="H19" s="23"/>
      <c r="I19" s="75"/>
      <c r="J19" s="170"/>
    </row>
    <row r="20" spans="1:10" ht="14.25">
      <c r="A20" s="75"/>
      <c r="B20" s="75"/>
      <c r="C20" s="75"/>
      <c r="D20" s="75"/>
      <c r="E20" s="75"/>
      <c r="F20" s="75"/>
      <c r="G20" s="63"/>
      <c r="H20" s="75"/>
      <c r="J20" s="171"/>
    </row>
    <row r="21" spans="1:10" ht="14.25">
      <c r="A21" s="23"/>
      <c r="B21" s="75"/>
      <c r="C21" s="23"/>
      <c r="D21" s="75"/>
      <c r="E21" s="23"/>
      <c r="F21" s="75"/>
      <c r="G21" s="168"/>
      <c r="H21" s="23"/>
      <c r="I21" s="75"/>
      <c r="J21" s="170"/>
    </row>
    <row r="22" spans="1:10" ht="14.25">
      <c r="A22" s="75"/>
      <c r="B22" s="75"/>
      <c r="C22" s="75"/>
      <c r="D22" s="75"/>
      <c r="E22" s="75"/>
      <c r="F22" s="75"/>
      <c r="G22" s="63"/>
      <c r="H22" s="75"/>
      <c r="J22" s="171"/>
    </row>
    <row r="23" spans="1:10" ht="14.25">
      <c r="A23" s="23"/>
      <c r="B23" s="75"/>
      <c r="C23" s="23"/>
      <c r="D23" s="75"/>
      <c r="E23" s="23"/>
      <c r="F23" s="75"/>
      <c r="G23" s="168"/>
      <c r="H23" s="23"/>
      <c r="I23" s="75"/>
      <c r="J23" s="170"/>
    </row>
    <row r="24" spans="1:10" ht="14.25">
      <c r="A24" s="75"/>
      <c r="B24" s="75"/>
      <c r="C24" s="75"/>
      <c r="D24" s="75"/>
      <c r="E24" s="75"/>
      <c r="F24" s="75"/>
      <c r="G24" s="63"/>
      <c r="H24" s="75"/>
      <c r="J24" s="171"/>
    </row>
    <row r="25" spans="1:10" ht="14.25">
      <c r="A25" s="23"/>
      <c r="B25" s="75"/>
      <c r="C25" s="23"/>
      <c r="D25" s="75"/>
      <c r="E25" s="23"/>
      <c r="F25" s="75"/>
      <c r="G25" s="168"/>
      <c r="H25" s="23"/>
      <c r="I25" s="75"/>
      <c r="J25" s="170"/>
    </row>
    <row r="26" spans="1:10" ht="14.25">
      <c r="A26" s="75"/>
      <c r="B26" s="75"/>
      <c r="C26" s="75"/>
      <c r="D26" s="75"/>
      <c r="E26" s="75"/>
      <c r="F26" s="75"/>
      <c r="G26" s="63"/>
      <c r="H26" s="75"/>
      <c r="J26" s="171"/>
    </row>
    <row r="27" spans="1:10" ht="14.25">
      <c r="A27" s="23"/>
      <c r="B27" s="75"/>
      <c r="C27" s="23"/>
      <c r="D27" s="75"/>
      <c r="E27" s="23"/>
      <c r="F27" s="75"/>
      <c r="G27" s="168"/>
      <c r="H27" s="23"/>
      <c r="I27" s="75"/>
      <c r="J27" s="170"/>
    </row>
    <row r="28" spans="1:10" ht="14.25">
      <c r="A28" s="75"/>
      <c r="B28" s="75"/>
      <c r="C28" s="75"/>
      <c r="D28" s="75"/>
      <c r="E28" s="75"/>
      <c r="F28" s="75"/>
      <c r="G28" s="63"/>
      <c r="H28" s="75"/>
      <c r="J28" s="171"/>
    </row>
    <row r="29" spans="1:10" ht="14.25">
      <c r="A29" s="23"/>
      <c r="B29" s="75"/>
      <c r="C29" s="23"/>
      <c r="D29" s="75"/>
      <c r="E29" s="23"/>
      <c r="F29" s="75"/>
      <c r="G29" s="168"/>
      <c r="H29" s="23"/>
      <c r="I29" s="75"/>
      <c r="J29" s="170"/>
    </row>
    <row r="30" spans="1:10" ht="14.25">
      <c r="A30" s="75"/>
      <c r="B30" s="75"/>
      <c r="C30" s="75"/>
      <c r="D30" s="75"/>
      <c r="E30" s="75"/>
      <c r="F30" s="75"/>
      <c r="G30" s="63"/>
      <c r="H30" s="75"/>
      <c r="J30" s="171"/>
    </row>
    <row r="31" spans="1:10" ht="14.25">
      <c r="A31" s="23"/>
      <c r="B31" s="75"/>
      <c r="C31" s="23"/>
      <c r="D31" s="75"/>
      <c r="E31" s="23"/>
      <c r="F31" s="75"/>
      <c r="G31" s="168"/>
      <c r="H31" s="23"/>
      <c r="I31" s="75"/>
      <c r="J31" s="170"/>
    </row>
    <row r="32" spans="1:10" ht="14.25">
      <c r="A32" s="75"/>
      <c r="B32" s="75"/>
      <c r="C32" s="75"/>
      <c r="D32" s="75"/>
      <c r="E32" s="75"/>
      <c r="F32" s="75"/>
      <c r="G32" s="63"/>
      <c r="H32" s="75"/>
      <c r="J32" s="171"/>
    </row>
    <row r="33" spans="1:10" ht="14.25">
      <c r="A33" s="23"/>
      <c r="B33" s="75"/>
      <c r="C33" s="23"/>
      <c r="D33" s="75"/>
      <c r="E33" s="23"/>
      <c r="F33" s="75"/>
      <c r="G33" s="168"/>
      <c r="H33" s="23"/>
      <c r="I33" s="75"/>
      <c r="J33" s="170"/>
    </row>
    <row r="34" spans="1:10" ht="14.25">
      <c r="A34" s="75"/>
      <c r="B34" s="75"/>
      <c r="C34" s="75"/>
      <c r="D34" s="75"/>
      <c r="E34" s="75"/>
      <c r="F34" s="75"/>
      <c r="G34" s="63"/>
      <c r="H34" s="75"/>
      <c r="J34" s="171"/>
    </row>
    <row r="35" spans="1:10" ht="14.25">
      <c r="A35" s="23"/>
      <c r="B35" s="75"/>
      <c r="C35" s="23"/>
      <c r="D35" s="75"/>
      <c r="E35" s="23"/>
      <c r="F35" s="75"/>
      <c r="G35" s="168"/>
      <c r="H35" s="23"/>
      <c r="I35" s="75"/>
      <c r="J35" s="170"/>
    </row>
    <row r="36" spans="1:10" ht="14.25">
      <c r="A36" s="75"/>
      <c r="B36" s="75"/>
      <c r="C36" s="75"/>
      <c r="D36" s="75"/>
      <c r="E36" s="75"/>
      <c r="F36" s="75"/>
      <c r="G36" s="63"/>
      <c r="H36" s="75"/>
      <c r="J36" s="171"/>
    </row>
    <row r="37" spans="1:10" ht="14.25">
      <c r="A37" s="23"/>
      <c r="B37" s="75"/>
      <c r="C37" s="23"/>
      <c r="D37" s="75"/>
      <c r="E37" s="23"/>
      <c r="F37" s="75"/>
      <c r="G37" s="168"/>
      <c r="H37" s="23"/>
      <c r="I37" s="75"/>
      <c r="J37" s="170"/>
    </row>
    <row r="38" spans="1:10" ht="14.25">
      <c r="A38" s="75"/>
      <c r="B38" s="75"/>
      <c r="C38" s="75"/>
      <c r="D38" s="75"/>
      <c r="E38" s="75"/>
      <c r="F38" s="75"/>
      <c r="G38" s="63"/>
      <c r="H38" s="75"/>
      <c r="J38" s="171"/>
    </row>
    <row r="39" spans="1:10" ht="14.25">
      <c r="A39" s="23"/>
      <c r="B39" s="75"/>
      <c r="C39" s="23"/>
      <c r="D39" s="75"/>
      <c r="E39" s="23"/>
      <c r="F39" s="75"/>
      <c r="G39" s="168"/>
      <c r="H39" s="23"/>
      <c r="I39" s="75"/>
      <c r="J39" s="170"/>
    </row>
    <row r="40" spans="1:10" ht="14.25">
      <c r="A40" s="75"/>
      <c r="B40" s="75"/>
      <c r="C40" s="75"/>
      <c r="D40" s="75"/>
      <c r="E40" s="75"/>
      <c r="F40" s="75"/>
      <c r="G40" s="63"/>
      <c r="H40" s="75"/>
      <c r="J40" s="171"/>
    </row>
    <row r="41" spans="1:10" ht="14.25">
      <c r="A41" s="23"/>
      <c r="B41" s="75"/>
      <c r="C41" s="23"/>
      <c r="D41" s="75"/>
      <c r="E41" s="23"/>
      <c r="F41" s="75"/>
      <c r="G41" s="168"/>
      <c r="H41" s="23"/>
      <c r="I41" s="75"/>
      <c r="J41" s="170"/>
    </row>
    <row r="42" spans="1:10" ht="14.25">
      <c r="A42" s="75"/>
      <c r="B42" s="75"/>
      <c r="C42" s="75"/>
      <c r="D42" s="75"/>
      <c r="E42" s="75"/>
      <c r="F42" s="75"/>
      <c r="G42" s="63"/>
      <c r="H42" s="75"/>
      <c r="J42" s="171"/>
    </row>
    <row r="43" spans="1:10" ht="14.25">
      <c r="A43" s="23"/>
      <c r="B43" s="75"/>
      <c r="C43" s="23"/>
      <c r="D43" s="75"/>
      <c r="E43" s="23"/>
      <c r="F43" s="75"/>
      <c r="G43" s="168"/>
      <c r="H43" s="23"/>
      <c r="I43" s="75"/>
      <c r="J43" s="170"/>
    </row>
    <row r="44" spans="1:10" ht="14.25">
      <c r="A44" s="75"/>
      <c r="B44" s="75"/>
      <c r="C44" s="75"/>
      <c r="D44" s="75"/>
      <c r="E44" s="75"/>
      <c r="F44" s="75"/>
      <c r="G44" s="63"/>
      <c r="H44" s="75"/>
      <c r="J44" s="171"/>
    </row>
    <row r="45" spans="1:10" ht="14.25">
      <c r="A45" s="23"/>
      <c r="B45" s="75"/>
      <c r="C45" s="23"/>
      <c r="D45" s="75"/>
      <c r="E45" s="23"/>
      <c r="F45" s="75"/>
      <c r="G45" s="168"/>
      <c r="H45" s="23"/>
      <c r="I45" s="75"/>
      <c r="J45" s="170"/>
    </row>
    <row r="46" spans="1:10" ht="14.25">
      <c r="A46" s="75"/>
      <c r="B46" s="75"/>
      <c r="C46" s="75"/>
      <c r="D46" s="75"/>
      <c r="E46" s="75"/>
      <c r="F46" s="75"/>
      <c r="G46" s="63"/>
      <c r="H46" s="75"/>
      <c r="J46" s="171"/>
    </row>
    <row r="47" spans="1:10" ht="14.25">
      <c r="A47" s="23"/>
      <c r="B47" s="75"/>
      <c r="C47" s="23"/>
      <c r="D47" s="75"/>
      <c r="E47" s="23"/>
      <c r="F47" s="75"/>
      <c r="G47" s="168"/>
      <c r="H47" s="23"/>
      <c r="I47" s="75"/>
      <c r="J47" s="170"/>
    </row>
    <row r="48" spans="1:10" ht="14.25">
      <c r="A48" s="75"/>
      <c r="B48" s="75"/>
      <c r="C48" s="75"/>
      <c r="D48" s="75"/>
      <c r="E48" s="75"/>
      <c r="F48" s="75"/>
      <c r="G48" s="63"/>
      <c r="H48" s="75"/>
      <c r="J48" s="171"/>
    </row>
    <row r="49" spans="1:10" ht="14.25">
      <c r="A49" s="23"/>
      <c r="B49" s="75"/>
      <c r="C49" s="23"/>
      <c r="D49" s="75"/>
      <c r="E49" s="23"/>
      <c r="F49" s="75"/>
      <c r="G49" s="168"/>
      <c r="H49" s="23"/>
      <c r="I49" s="75"/>
      <c r="J49" s="170"/>
    </row>
    <row r="50" spans="1:10" ht="14.25">
      <c r="A50" s="29"/>
      <c r="B50" s="29"/>
      <c r="C50" s="29"/>
      <c r="D50" s="29"/>
      <c r="E50" s="29"/>
      <c r="F50" s="29"/>
      <c r="G50" s="63"/>
      <c r="H50" s="29"/>
      <c r="J50" s="172"/>
    </row>
    <row r="51" spans="1:10" ht="14.25">
      <c r="A51" s="23"/>
      <c r="B51" s="75"/>
      <c r="C51" s="23"/>
      <c r="D51" s="75"/>
      <c r="E51" s="23"/>
      <c r="F51" s="75"/>
      <c r="G51" s="168"/>
      <c r="H51" s="23"/>
      <c r="I51" s="75"/>
      <c r="J51" s="170"/>
    </row>
    <row r="52" spans="1:10" ht="14.25">
      <c r="A52" s="75"/>
      <c r="B52" s="75"/>
      <c r="C52" s="75"/>
      <c r="D52" s="75"/>
      <c r="E52" s="75"/>
      <c r="F52" s="75"/>
      <c r="G52" s="63"/>
      <c r="H52" s="75"/>
      <c r="J52" s="171"/>
    </row>
    <row r="53" spans="1:10" ht="14.25">
      <c r="A53" s="23"/>
      <c r="B53" s="75"/>
      <c r="C53" s="23"/>
      <c r="D53" s="75"/>
      <c r="E53" s="23"/>
      <c r="F53" s="75"/>
      <c r="G53" s="168"/>
      <c r="H53" s="23"/>
      <c r="I53" s="75"/>
      <c r="J53" s="170"/>
    </row>
    <row r="54" spans="1:10" ht="14.25">
      <c r="A54" s="75"/>
      <c r="B54" s="75"/>
      <c r="C54" s="75"/>
      <c r="D54" s="75"/>
      <c r="E54" s="75"/>
      <c r="F54" s="75"/>
      <c r="G54" s="63"/>
      <c r="H54" s="75"/>
      <c r="J54" s="171"/>
    </row>
    <row r="55" spans="1:10" ht="14.25">
      <c r="A55" s="23"/>
      <c r="B55" s="75"/>
      <c r="C55" s="23"/>
      <c r="D55" s="75"/>
      <c r="E55" s="23"/>
      <c r="F55" s="75"/>
      <c r="G55" s="168"/>
      <c r="H55" s="23"/>
      <c r="I55" s="75"/>
      <c r="J55" s="170"/>
    </row>
    <row r="56" spans="1:10" ht="14.25">
      <c r="A56" s="75"/>
      <c r="B56" s="75"/>
      <c r="C56" s="75"/>
      <c r="D56" s="75"/>
      <c r="E56" s="75"/>
      <c r="F56" s="75"/>
      <c r="G56" s="63"/>
      <c r="H56" s="75"/>
      <c r="J56" s="171"/>
    </row>
    <row r="57" spans="1:10" ht="14.25">
      <c r="A57" s="23"/>
      <c r="B57" s="75"/>
      <c r="C57" s="23"/>
      <c r="D57" s="75"/>
      <c r="E57" s="23"/>
      <c r="F57" s="75"/>
      <c r="G57" s="168"/>
      <c r="H57" s="23"/>
      <c r="I57" s="75"/>
      <c r="J57" s="170"/>
    </row>
    <row r="58" spans="1:10" ht="14.25">
      <c r="A58" s="29"/>
      <c r="B58" s="29"/>
      <c r="C58" s="29"/>
      <c r="D58" s="29"/>
      <c r="E58" s="29"/>
      <c r="F58" s="29"/>
      <c r="G58" s="63"/>
      <c r="H58" s="29"/>
      <c r="J58" s="172"/>
    </row>
    <row r="59" spans="1:10" ht="14.25">
      <c r="A59" s="23"/>
      <c r="B59" s="75"/>
      <c r="C59" s="23"/>
      <c r="D59" s="75"/>
      <c r="E59" s="23"/>
      <c r="F59" s="75"/>
      <c r="G59" s="168"/>
      <c r="H59" s="23"/>
      <c r="I59" s="75"/>
      <c r="J59" s="170"/>
    </row>
    <row r="60" spans="1:10" ht="14.25">
      <c r="A60" s="91"/>
      <c r="B60" s="75"/>
      <c r="C60" s="91"/>
      <c r="D60" s="75"/>
      <c r="E60" s="91"/>
      <c r="F60" s="75"/>
      <c r="G60" s="169"/>
      <c r="H60" s="64"/>
      <c r="I60" s="75"/>
      <c r="J60" s="38"/>
    </row>
    <row r="61" spans="1:10" ht="14.25">
      <c r="A61" s="91"/>
      <c r="B61" s="75"/>
      <c r="C61" s="91"/>
      <c r="D61" s="75"/>
      <c r="E61" s="91"/>
      <c r="F61" s="75"/>
      <c r="G61" s="169"/>
      <c r="H61" s="64"/>
      <c r="I61" s="75"/>
      <c r="J61" s="38"/>
    </row>
    <row r="62" spans="1:10" ht="15" thickBot="1">
      <c r="A62" s="28" t="s">
        <v>551</v>
      </c>
      <c r="G62" s="75"/>
      <c r="J62" s="264">
        <f>SUM(J7:J59)</f>
        <v>0</v>
      </c>
    </row>
    <row r="63" spans="1:10" ht="15" thickTop="1">
      <c r="A63" s="91"/>
      <c r="B63" s="75"/>
      <c r="C63" s="91"/>
      <c r="D63" s="75"/>
      <c r="E63" s="91"/>
      <c r="F63" s="75"/>
      <c r="G63" s="169"/>
      <c r="H63" s="64"/>
      <c r="I63" s="75"/>
      <c r="J63" s="38"/>
    </row>
    <row r="64" spans="1:10" ht="14.25">
      <c r="A64" s="23"/>
      <c r="B64" s="75"/>
      <c r="C64" s="23"/>
      <c r="D64" s="75"/>
      <c r="E64" s="23"/>
      <c r="F64" s="75"/>
      <c r="G64" s="168"/>
      <c r="H64" s="23"/>
      <c r="I64" s="75"/>
      <c r="J64" s="170"/>
    </row>
    <row r="65" spans="1:10" ht="14.25">
      <c r="A65" s="75"/>
      <c r="B65" s="75"/>
      <c r="C65" s="75"/>
      <c r="D65" s="75"/>
      <c r="E65" s="75"/>
      <c r="F65" s="75"/>
      <c r="G65" s="63"/>
      <c r="H65" s="75"/>
      <c r="J65" s="171"/>
    </row>
    <row r="66" spans="1:10" ht="14.25">
      <c r="A66" s="23"/>
      <c r="B66" s="75"/>
      <c r="C66" s="23"/>
      <c r="D66" s="75"/>
      <c r="E66" s="23"/>
      <c r="F66" s="75"/>
      <c r="G66" s="168"/>
      <c r="H66" s="23"/>
      <c r="I66" s="75"/>
      <c r="J66" s="170"/>
    </row>
    <row r="67" spans="1:10" ht="14.25">
      <c r="A67" s="75"/>
      <c r="B67" s="75"/>
      <c r="C67" s="75"/>
      <c r="D67" s="75"/>
      <c r="E67" s="75"/>
      <c r="F67" s="75"/>
      <c r="G67" s="63"/>
      <c r="H67" s="75"/>
      <c r="J67" s="171"/>
    </row>
    <row r="68" spans="1:10" ht="14.25">
      <c r="A68" s="23"/>
      <c r="B68" s="75"/>
      <c r="C68" s="23"/>
      <c r="D68" s="75"/>
      <c r="E68" s="23"/>
      <c r="F68" s="75"/>
      <c r="G68" s="168"/>
      <c r="H68" s="23"/>
      <c r="I68" s="75"/>
      <c r="J68" s="170"/>
    </row>
    <row r="69" spans="1:10" ht="14.25">
      <c r="A69" s="75"/>
      <c r="B69" s="75"/>
      <c r="C69" s="75"/>
      <c r="D69" s="75"/>
      <c r="E69" s="75"/>
      <c r="F69" s="75"/>
      <c r="G69" s="63"/>
      <c r="H69" s="75"/>
      <c r="J69" s="171"/>
    </row>
    <row r="70" spans="1:10" ht="14.25">
      <c r="A70" s="23"/>
      <c r="B70" s="75"/>
      <c r="C70" s="23"/>
      <c r="D70" s="75"/>
      <c r="E70" s="23"/>
      <c r="F70" s="75"/>
      <c r="G70" s="168"/>
      <c r="H70" s="23"/>
      <c r="I70" s="75"/>
      <c r="J70" s="170"/>
    </row>
    <row r="71" spans="1:10" ht="14.25">
      <c r="A71" s="75"/>
      <c r="B71" s="75"/>
      <c r="C71" s="75"/>
      <c r="D71" s="75"/>
      <c r="E71" s="75"/>
      <c r="F71" s="75"/>
      <c r="G71" s="63"/>
      <c r="H71" s="75"/>
      <c r="J71" s="171"/>
    </row>
    <row r="72" spans="1:10" ht="14.25">
      <c r="A72" s="23"/>
      <c r="B72" s="75"/>
      <c r="C72" s="23"/>
      <c r="D72" s="75"/>
      <c r="E72" s="23"/>
      <c r="F72" s="75"/>
      <c r="G72" s="168"/>
      <c r="H72" s="23"/>
      <c r="I72" s="75"/>
      <c r="J72" s="170"/>
    </row>
    <row r="73" spans="1:10" ht="14.25">
      <c r="A73" s="75"/>
      <c r="B73" s="75"/>
      <c r="C73" s="75"/>
      <c r="D73" s="75"/>
      <c r="E73" s="75"/>
      <c r="F73" s="75"/>
      <c r="G73" s="63"/>
      <c r="H73" s="75"/>
      <c r="J73" s="171"/>
    </row>
    <row r="74" spans="1:10" ht="14.25">
      <c r="A74" s="23"/>
      <c r="B74" s="75"/>
      <c r="C74" s="23"/>
      <c r="D74" s="75"/>
      <c r="E74" s="23"/>
      <c r="F74" s="75"/>
      <c r="G74" s="168"/>
      <c r="H74" s="23"/>
      <c r="I74" s="75"/>
      <c r="J74" s="170"/>
    </row>
    <row r="75" spans="1:10" ht="14.25">
      <c r="A75" s="75"/>
      <c r="B75" s="75"/>
      <c r="C75" s="75"/>
      <c r="D75" s="75"/>
      <c r="E75" s="75"/>
      <c r="F75" s="75"/>
      <c r="G75" s="63"/>
      <c r="H75" s="75"/>
      <c r="J75" s="171"/>
    </row>
    <row r="76" spans="1:10" ht="14.25">
      <c r="A76" s="23"/>
      <c r="B76" s="75"/>
      <c r="C76" s="23"/>
      <c r="D76" s="75"/>
      <c r="E76" s="23"/>
      <c r="F76" s="75"/>
      <c r="G76" s="168"/>
      <c r="H76" s="23"/>
      <c r="I76" s="75"/>
      <c r="J76" s="170"/>
    </row>
    <row r="77" spans="1:10" ht="14.25">
      <c r="A77" s="75"/>
      <c r="B77" s="75"/>
      <c r="C77" s="75"/>
      <c r="D77" s="75"/>
      <c r="E77" s="75"/>
      <c r="F77" s="75"/>
      <c r="G77" s="63"/>
      <c r="H77" s="75"/>
      <c r="J77" s="171"/>
    </row>
    <row r="78" spans="1:10" ht="14.25">
      <c r="A78" s="23"/>
      <c r="B78" s="75"/>
      <c r="C78" s="23"/>
      <c r="D78" s="75"/>
      <c r="E78" s="23"/>
      <c r="F78" s="75"/>
      <c r="G78" s="168"/>
      <c r="H78" s="23"/>
      <c r="I78" s="75"/>
      <c r="J78" s="170"/>
    </row>
    <row r="79" spans="1:10" ht="14.25">
      <c r="A79" s="75"/>
      <c r="B79" s="75"/>
      <c r="C79" s="75"/>
      <c r="D79" s="75"/>
      <c r="E79" s="75"/>
      <c r="F79" s="75"/>
      <c r="G79" s="63"/>
      <c r="H79" s="75"/>
      <c r="J79" s="171"/>
    </row>
    <row r="80" spans="1:10" ht="14.25">
      <c r="A80" s="23"/>
      <c r="B80" s="75"/>
      <c r="C80" s="23"/>
      <c r="D80" s="75"/>
      <c r="E80" s="23"/>
      <c r="F80" s="75"/>
      <c r="G80" s="168"/>
      <c r="H80" s="23"/>
      <c r="I80" s="75"/>
      <c r="J80" s="170"/>
    </row>
    <row r="81" spans="1:10" ht="14.25">
      <c r="A81" s="75"/>
      <c r="B81" s="75"/>
      <c r="C81" s="75"/>
      <c r="D81" s="75"/>
      <c r="E81" s="75"/>
      <c r="F81" s="75"/>
      <c r="G81" s="63"/>
      <c r="H81" s="75"/>
      <c r="J81" s="171"/>
    </row>
    <row r="82" spans="1:10" ht="14.25">
      <c r="A82" s="23"/>
      <c r="B82" s="75"/>
      <c r="C82" s="23"/>
      <c r="D82" s="75"/>
      <c r="E82" s="23"/>
      <c r="F82" s="75"/>
      <c r="G82" s="168"/>
      <c r="H82" s="23"/>
      <c r="I82" s="75"/>
      <c r="J82" s="170"/>
    </row>
    <row r="83" spans="1:10" ht="14.25">
      <c r="A83" s="75"/>
      <c r="B83" s="75"/>
      <c r="C83" s="75"/>
      <c r="D83" s="75"/>
      <c r="E83" s="75"/>
      <c r="F83" s="75"/>
      <c r="G83" s="63"/>
      <c r="H83" s="75"/>
      <c r="J83" s="171"/>
    </row>
    <row r="84" spans="1:10" ht="14.25">
      <c r="A84" s="23"/>
      <c r="B84" s="75"/>
      <c r="C84" s="23"/>
      <c r="D84" s="75"/>
      <c r="E84" s="23"/>
      <c r="F84" s="75"/>
      <c r="G84" s="168"/>
      <c r="H84" s="23"/>
      <c r="I84" s="75"/>
      <c r="J84" s="170"/>
    </row>
    <row r="85" spans="1:10" ht="14.25">
      <c r="A85" s="75"/>
      <c r="B85" s="75"/>
      <c r="C85" s="75"/>
      <c r="D85" s="75"/>
      <c r="E85" s="75"/>
      <c r="F85" s="75"/>
      <c r="G85" s="63"/>
      <c r="H85" s="75"/>
      <c r="J85" s="171"/>
    </row>
    <row r="86" spans="1:10" ht="14.25">
      <c r="A86" s="23"/>
      <c r="B86" s="75"/>
      <c r="C86" s="23"/>
      <c r="D86" s="75"/>
      <c r="E86" s="23"/>
      <c r="F86" s="75"/>
      <c r="G86" s="168"/>
      <c r="H86" s="23"/>
      <c r="I86" s="75"/>
      <c r="J86" s="170"/>
    </row>
    <row r="87" spans="1:10" ht="14.25">
      <c r="A87" s="75"/>
      <c r="B87" s="75"/>
      <c r="C87" s="75"/>
      <c r="D87" s="75"/>
      <c r="E87" s="75"/>
      <c r="F87" s="75"/>
      <c r="G87" s="63"/>
      <c r="H87" s="75"/>
      <c r="J87" s="171"/>
    </row>
    <row r="88" spans="1:10" ht="14.25">
      <c r="A88" s="23"/>
      <c r="B88" s="75"/>
      <c r="C88" s="23"/>
      <c r="D88" s="75"/>
      <c r="E88" s="23"/>
      <c r="F88" s="75"/>
      <c r="G88" s="168"/>
      <c r="H88" s="23"/>
      <c r="I88" s="75"/>
      <c r="J88" s="170"/>
    </row>
    <row r="89" spans="1:10" ht="14.25">
      <c r="A89" s="75"/>
      <c r="B89" s="75"/>
      <c r="C89" s="75"/>
      <c r="D89" s="75"/>
      <c r="E89" s="75"/>
      <c r="F89" s="75"/>
      <c r="G89" s="63"/>
      <c r="H89" s="75"/>
      <c r="J89" s="171"/>
    </row>
    <row r="90" spans="1:10" ht="14.25">
      <c r="A90" s="23"/>
      <c r="B90" s="75"/>
      <c r="C90" s="23"/>
      <c r="D90" s="75"/>
      <c r="E90" s="23"/>
      <c r="F90" s="75"/>
      <c r="G90" s="168"/>
      <c r="H90" s="23"/>
      <c r="I90" s="75"/>
      <c r="J90" s="170"/>
    </row>
    <row r="91" spans="1:10" ht="14.25">
      <c r="A91" s="75"/>
      <c r="B91" s="75"/>
      <c r="C91" s="75"/>
      <c r="D91" s="75"/>
      <c r="E91" s="75"/>
      <c r="F91" s="75"/>
      <c r="G91" s="63"/>
      <c r="H91" s="75"/>
      <c r="J91" s="171"/>
    </row>
    <row r="92" spans="1:10" ht="14.25">
      <c r="A92" s="23"/>
      <c r="B92" s="75"/>
      <c r="C92" s="23"/>
      <c r="D92" s="75"/>
      <c r="E92" s="23"/>
      <c r="F92" s="75"/>
      <c r="G92" s="168"/>
      <c r="H92" s="23"/>
      <c r="I92" s="75"/>
      <c r="J92" s="170"/>
    </row>
    <row r="93" spans="1:10" ht="14.25">
      <c r="A93" s="75"/>
      <c r="B93" s="75"/>
      <c r="C93" s="75"/>
      <c r="D93" s="75"/>
      <c r="E93" s="75"/>
      <c r="F93" s="75"/>
      <c r="G93" s="63"/>
      <c r="H93" s="75"/>
      <c r="J93" s="171"/>
    </row>
    <row r="94" spans="1:10" ht="14.25">
      <c r="A94" s="23"/>
      <c r="B94" s="75"/>
      <c r="C94" s="23"/>
      <c r="D94" s="75"/>
      <c r="E94" s="23"/>
      <c r="F94" s="75"/>
      <c r="G94" s="168"/>
      <c r="H94" s="23"/>
      <c r="I94" s="75"/>
      <c r="J94" s="170"/>
    </row>
    <row r="95" spans="1:10" ht="14.25">
      <c r="A95" s="75"/>
      <c r="B95" s="75"/>
      <c r="C95" s="75"/>
      <c r="D95" s="75"/>
      <c r="E95" s="75"/>
      <c r="F95" s="75"/>
      <c r="G95" s="63"/>
      <c r="H95" s="75"/>
      <c r="J95" s="171"/>
    </row>
    <row r="96" spans="1:10" ht="14.25">
      <c r="A96" s="23"/>
      <c r="B96" s="75"/>
      <c r="C96" s="23"/>
      <c r="D96" s="75"/>
      <c r="E96" s="23"/>
      <c r="F96" s="75"/>
      <c r="G96" s="168"/>
      <c r="H96" s="23"/>
      <c r="I96" s="75"/>
      <c r="J96" s="170"/>
    </row>
    <row r="97" spans="1:10" ht="14.25">
      <c r="A97" s="75"/>
      <c r="B97" s="75"/>
      <c r="C97" s="75"/>
      <c r="D97" s="75"/>
      <c r="E97" s="75"/>
      <c r="F97" s="75"/>
      <c r="G97" s="63"/>
      <c r="H97" s="75"/>
      <c r="J97" s="171"/>
    </row>
    <row r="98" spans="1:10" ht="14.25">
      <c r="A98" s="23"/>
      <c r="B98" s="75"/>
      <c r="C98" s="23"/>
      <c r="D98" s="75"/>
      <c r="E98" s="23"/>
      <c r="F98" s="75"/>
      <c r="G98" s="168"/>
      <c r="H98" s="23"/>
      <c r="I98" s="75"/>
      <c r="J98" s="170"/>
    </row>
    <row r="99" spans="1:10" ht="14.25">
      <c r="A99" s="75"/>
      <c r="B99" s="75"/>
      <c r="C99" s="75"/>
      <c r="D99" s="75"/>
      <c r="E99" s="75"/>
      <c r="F99" s="75"/>
      <c r="G99" s="63"/>
      <c r="H99" s="75"/>
      <c r="J99" s="171"/>
    </row>
    <row r="100" spans="1:10" ht="14.25">
      <c r="A100" s="23"/>
      <c r="B100" s="75"/>
      <c r="C100" s="23"/>
      <c r="D100" s="75"/>
      <c r="E100" s="23"/>
      <c r="F100" s="75"/>
      <c r="G100" s="168"/>
      <c r="H100" s="23"/>
      <c r="I100" s="75"/>
      <c r="J100" s="170"/>
    </row>
    <row r="101" spans="1:10" ht="14.25">
      <c r="A101" s="75"/>
      <c r="B101" s="75"/>
      <c r="C101" s="75"/>
      <c r="D101" s="75"/>
      <c r="E101" s="75"/>
      <c r="F101" s="75"/>
      <c r="G101" s="63"/>
      <c r="H101" s="75"/>
      <c r="J101" s="171"/>
    </row>
    <row r="102" spans="1:10" ht="14.25">
      <c r="A102" s="23"/>
      <c r="B102" s="75"/>
      <c r="C102" s="23"/>
      <c r="D102" s="75"/>
      <c r="E102" s="23"/>
      <c r="F102" s="75"/>
      <c r="G102" s="168"/>
      <c r="H102" s="23"/>
      <c r="I102" s="75"/>
      <c r="J102" s="170"/>
    </row>
    <row r="103" spans="1:10" ht="14.25">
      <c r="A103" s="75"/>
      <c r="B103" s="75"/>
      <c r="C103" s="75"/>
      <c r="D103" s="75"/>
      <c r="E103" s="75"/>
      <c r="F103" s="75"/>
      <c r="G103" s="63"/>
      <c r="H103" s="75"/>
      <c r="J103" s="171"/>
    </row>
    <row r="104" spans="1:10" ht="14.25">
      <c r="A104" s="23"/>
      <c r="B104" s="75"/>
      <c r="C104" s="23"/>
      <c r="D104" s="75"/>
      <c r="E104" s="23"/>
      <c r="F104" s="75"/>
      <c r="G104" s="168"/>
      <c r="H104" s="23"/>
      <c r="I104" s="75"/>
      <c r="J104" s="170"/>
    </row>
    <row r="105" spans="1:10" ht="14.25">
      <c r="A105" s="29"/>
      <c r="B105" s="75"/>
      <c r="C105" s="29"/>
      <c r="D105" s="75"/>
      <c r="E105" s="29"/>
      <c r="F105" s="75"/>
      <c r="G105" s="63"/>
      <c r="H105" s="29"/>
      <c r="I105" s="75"/>
      <c r="J105" s="172"/>
    </row>
    <row r="106" spans="1:10" ht="14.25">
      <c r="A106" s="23"/>
      <c r="B106" s="75"/>
      <c r="C106" s="23"/>
      <c r="D106" s="75"/>
      <c r="E106" s="23"/>
      <c r="F106" s="75"/>
      <c r="G106" s="168"/>
      <c r="H106" s="23"/>
      <c r="I106" s="75"/>
      <c r="J106" s="170"/>
    </row>
    <row r="107" spans="1:10" ht="14.25">
      <c r="A107" s="75"/>
      <c r="B107" s="75"/>
      <c r="C107" s="75"/>
      <c r="D107" s="75"/>
      <c r="E107" s="75"/>
      <c r="F107" s="75"/>
      <c r="G107" s="63"/>
      <c r="H107" s="75"/>
      <c r="J107" s="171"/>
    </row>
    <row r="108" spans="1:10" ht="14.25">
      <c r="A108" s="23"/>
      <c r="B108" s="75"/>
      <c r="C108" s="23"/>
      <c r="D108" s="75"/>
      <c r="E108" s="23"/>
      <c r="F108" s="75"/>
      <c r="G108" s="168"/>
      <c r="H108" s="23"/>
      <c r="I108" s="75"/>
      <c r="J108" s="170"/>
    </row>
    <row r="109" spans="1:10" ht="14.25">
      <c r="A109" s="75"/>
      <c r="B109" s="75"/>
      <c r="C109" s="75"/>
      <c r="D109" s="75"/>
      <c r="E109" s="75"/>
      <c r="F109" s="75"/>
      <c r="G109" s="63"/>
      <c r="H109" s="75"/>
      <c r="J109" s="171"/>
    </row>
    <row r="110" spans="1:10" ht="14.25">
      <c r="A110" s="23"/>
      <c r="B110" s="75"/>
      <c r="C110" s="23"/>
      <c r="D110" s="75"/>
      <c r="E110" s="23"/>
      <c r="F110" s="75"/>
      <c r="G110" s="168"/>
      <c r="H110" s="23"/>
      <c r="I110" s="75"/>
      <c r="J110" s="170"/>
    </row>
    <row r="111" spans="1:10" ht="14.25">
      <c r="A111" s="75"/>
      <c r="B111" s="75"/>
      <c r="C111" s="75"/>
      <c r="D111" s="75"/>
      <c r="E111" s="75"/>
      <c r="F111" s="75"/>
      <c r="G111" s="63"/>
      <c r="H111" s="75"/>
      <c r="J111" s="171"/>
    </row>
    <row r="112" spans="1:10" ht="14.25">
      <c r="A112" s="23"/>
      <c r="B112" s="75"/>
      <c r="C112" s="23"/>
      <c r="D112" s="75"/>
      <c r="E112" s="23"/>
      <c r="F112" s="75"/>
      <c r="G112" s="168"/>
      <c r="H112" s="23"/>
      <c r="I112" s="75"/>
      <c r="J112" s="170"/>
    </row>
    <row r="113" spans="1:10" ht="14.25">
      <c r="A113" s="29"/>
      <c r="B113" s="75"/>
      <c r="C113" s="29"/>
      <c r="D113" s="75"/>
      <c r="E113" s="29"/>
      <c r="F113" s="75"/>
      <c r="G113" s="63"/>
      <c r="H113" s="29"/>
      <c r="J113" s="172"/>
    </row>
    <row r="114" spans="1:10" ht="14.25">
      <c r="A114" s="23"/>
      <c r="B114" s="75"/>
      <c r="C114" s="23"/>
      <c r="D114" s="75"/>
      <c r="E114" s="23"/>
      <c r="F114" s="75"/>
      <c r="G114" s="168"/>
      <c r="H114" s="23"/>
      <c r="I114" s="75"/>
      <c r="J114" s="170"/>
    </row>
    <row r="115" spans="1:10" ht="14.25">
      <c r="A115" s="29"/>
      <c r="B115" s="29"/>
      <c r="C115" s="29"/>
      <c r="D115" s="29"/>
      <c r="E115" s="29"/>
      <c r="F115" s="29"/>
      <c r="J115" s="172"/>
    </row>
    <row r="116" spans="1:10" ht="14.25">
      <c r="A116" s="29"/>
      <c r="B116" s="29"/>
      <c r="C116" s="29"/>
      <c r="D116" s="29"/>
      <c r="E116" s="29"/>
      <c r="F116" s="29"/>
      <c r="J116" s="172"/>
    </row>
    <row r="117" spans="1:10" ht="15" thickBot="1">
      <c r="A117" s="28" t="s">
        <v>551</v>
      </c>
      <c r="J117" s="264">
        <f>SUM(J63:J115)</f>
        <v>0</v>
      </c>
    </row>
    <row r="118" ht="15" thickTop="1">
      <c r="J118" s="29"/>
    </row>
    <row r="457" spans="1:10" ht="15">
      <c r="A457" s="65"/>
      <c r="B457" s="65"/>
      <c r="C457" s="65"/>
      <c r="D457" s="65"/>
      <c r="E457" s="65"/>
      <c r="F457" s="65"/>
      <c r="G457" s="65"/>
      <c r="H457" s="65"/>
      <c r="I457" s="65"/>
      <c r="J457" s="65"/>
    </row>
    <row r="458" spans="1:10" ht="15">
      <c r="A458" s="65"/>
      <c r="B458" s="65"/>
      <c r="C458" s="65"/>
      <c r="D458" s="65"/>
      <c r="E458" s="65"/>
      <c r="F458" s="65"/>
      <c r="G458" s="65"/>
      <c r="H458" s="65"/>
      <c r="I458" s="65"/>
      <c r="J458" s="65"/>
    </row>
    <row r="459" spans="1:10" ht="15">
      <c r="A459" s="65"/>
      <c r="B459" s="65"/>
      <c r="C459" s="65"/>
      <c r="D459" s="65"/>
      <c r="E459" s="65"/>
      <c r="F459" s="65"/>
      <c r="G459" s="65"/>
      <c r="H459" s="65"/>
      <c r="I459" s="65"/>
      <c r="J459" s="65"/>
    </row>
    <row r="460" spans="1:10" ht="15">
      <c r="A460" s="65"/>
      <c r="B460" s="65"/>
      <c r="C460" s="65"/>
      <c r="D460" s="65"/>
      <c r="E460" s="65"/>
      <c r="F460" s="65"/>
      <c r="G460" s="65"/>
      <c r="H460" s="65"/>
      <c r="I460" s="65"/>
      <c r="J460" s="65"/>
    </row>
    <row r="461" spans="1:10" ht="15">
      <c r="A461" s="65"/>
      <c r="B461" s="65"/>
      <c r="C461" s="65"/>
      <c r="D461" s="65"/>
      <c r="E461" s="65"/>
      <c r="F461" s="65"/>
      <c r="G461" s="65"/>
      <c r="H461" s="65"/>
      <c r="I461" s="65"/>
      <c r="J461" s="65"/>
    </row>
    <row r="462" spans="1:10" ht="15">
      <c r="A462" s="65"/>
      <c r="B462" s="65"/>
      <c r="C462" s="65"/>
      <c r="D462" s="65"/>
      <c r="E462" s="65"/>
      <c r="F462" s="65"/>
      <c r="G462" s="65"/>
      <c r="H462" s="65"/>
      <c r="I462" s="65"/>
      <c r="J462" s="65"/>
    </row>
    <row r="463" spans="1:10" ht="15">
      <c r="A463" s="65"/>
      <c r="B463" s="65"/>
      <c r="C463" s="65"/>
      <c r="D463" s="65"/>
      <c r="E463" s="65"/>
      <c r="F463" s="65"/>
      <c r="G463" s="65"/>
      <c r="H463" s="65"/>
      <c r="I463" s="65"/>
      <c r="J463" s="65"/>
    </row>
    <row r="464" spans="1:10" ht="15">
      <c r="A464" s="65"/>
      <c r="B464" s="65"/>
      <c r="C464" s="65"/>
      <c r="D464" s="65"/>
      <c r="E464" s="65"/>
      <c r="F464" s="65"/>
      <c r="G464" s="65"/>
      <c r="H464" s="65"/>
      <c r="I464" s="65"/>
      <c r="J464" s="65"/>
    </row>
    <row r="465" spans="1:10" ht="15">
      <c r="A465" s="65"/>
      <c r="B465" s="65"/>
      <c r="C465" s="65"/>
      <c r="D465" s="65"/>
      <c r="E465" s="65"/>
      <c r="F465" s="65"/>
      <c r="G465" s="65"/>
      <c r="H465" s="65"/>
      <c r="I465" s="65"/>
      <c r="J465" s="65"/>
    </row>
    <row r="466" spans="1:10" ht="15">
      <c r="A466" s="65"/>
      <c r="B466" s="65"/>
      <c r="C466" s="65"/>
      <c r="D466" s="65"/>
      <c r="E466" s="65"/>
      <c r="F466" s="65"/>
      <c r="G466" s="65"/>
      <c r="H466" s="65"/>
      <c r="I466" s="65"/>
      <c r="J466" s="65"/>
    </row>
    <row r="467" spans="1:10" ht="15">
      <c r="A467" s="65"/>
      <c r="B467" s="65"/>
      <c r="C467" s="65"/>
      <c r="D467" s="65"/>
      <c r="E467" s="65"/>
      <c r="F467" s="65"/>
      <c r="G467" s="65"/>
      <c r="H467" s="65"/>
      <c r="I467" s="65"/>
      <c r="J467" s="65"/>
    </row>
    <row r="468" spans="1:10" ht="15">
      <c r="A468" s="65"/>
      <c r="B468" s="65"/>
      <c r="C468" s="65"/>
      <c r="D468" s="65"/>
      <c r="E468" s="65"/>
      <c r="F468" s="65"/>
      <c r="G468" s="65"/>
      <c r="H468" s="65"/>
      <c r="I468" s="65"/>
      <c r="J468" s="65"/>
    </row>
    <row r="469" spans="1:10" ht="15">
      <c r="A469" s="65"/>
      <c r="B469" s="65"/>
      <c r="C469" s="65"/>
      <c r="D469" s="65"/>
      <c r="E469" s="65"/>
      <c r="F469" s="65"/>
      <c r="G469" s="65"/>
      <c r="H469" s="65"/>
      <c r="I469" s="65"/>
      <c r="J469" s="65"/>
    </row>
    <row r="470" spans="1:10" ht="15">
      <c r="A470" s="65"/>
      <c r="B470" s="65"/>
      <c r="C470" s="65"/>
      <c r="D470" s="65"/>
      <c r="E470" s="65"/>
      <c r="F470" s="65"/>
      <c r="G470" s="65"/>
      <c r="H470" s="65"/>
      <c r="I470" s="65"/>
      <c r="J470" s="65"/>
    </row>
    <row r="471" spans="1:10" ht="15">
      <c r="A471" s="65"/>
      <c r="B471" s="65"/>
      <c r="C471" s="65"/>
      <c r="D471" s="65"/>
      <c r="E471" s="65"/>
      <c r="F471" s="65"/>
      <c r="G471" s="65"/>
      <c r="H471" s="65"/>
      <c r="I471" s="65"/>
      <c r="J471" s="65"/>
    </row>
    <row r="472" spans="1:10" ht="15">
      <c r="A472" s="65"/>
      <c r="B472" s="65"/>
      <c r="C472" s="65"/>
      <c r="D472" s="65"/>
      <c r="E472" s="65"/>
      <c r="F472" s="65"/>
      <c r="G472" s="65"/>
      <c r="H472" s="65"/>
      <c r="I472" s="65"/>
      <c r="J472" s="65"/>
    </row>
    <row r="473" spans="1:10" ht="15">
      <c r="A473" s="65"/>
      <c r="B473" s="65"/>
      <c r="C473" s="65"/>
      <c r="D473" s="65"/>
      <c r="E473" s="65"/>
      <c r="F473" s="65"/>
      <c r="G473" s="65"/>
      <c r="H473" s="65"/>
      <c r="I473" s="65"/>
      <c r="J473" s="65"/>
    </row>
    <row r="474" spans="1:10" ht="15">
      <c r="A474" s="65"/>
      <c r="B474" s="65"/>
      <c r="C474" s="65"/>
      <c r="D474" s="65"/>
      <c r="E474" s="65"/>
      <c r="F474" s="65"/>
      <c r="G474" s="65"/>
      <c r="H474" s="65"/>
      <c r="I474" s="65"/>
      <c r="J474" s="65"/>
    </row>
    <row r="475" spans="1:10" ht="15">
      <c r="A475" s="65"/>
      <c r="B475" s="65"/>
      <c r="C475" s="65"/>
      <c r="D475" s="65"/>
      <c r="E475" s="65"/>
      <c r="F475" s="65"/>
      <c r="G475" s="65"/>
      <c r="H475" s="65"/>
      <c r="I475" s="65"/>
      <c r="J475" s="65"/>
    </row>
    <row r="476" spans="1:10" ht="15">
      <c r="A476" s="65"/>
      <c r="B476" s="65"/>
      <c r="C476" s="65"/>
      <c r="D476" s="65"/>
      <c r="E476" s="65"/>
      <c r="F476" s="65"/>
      <c r="G476" s="65"/>
      <c r="H476" s="65"/>
      <c r="I476" s="65"/>
      <c r="J476" s="65"/>
    </row>
    <row r="477" spans="1:10" ht="15">
      <c r="A477" s="65"/>
      <c r="B477" s="65"/>
      <c r="C477" s="65"/>
      <c r="D477" s="65"/>
      <c r="E477" s="65"/>
      <c r="F477" s="65"/>
      <c r="G477" s="65"/>
      <c r="H477" s="65"/>
      <c r="I477" s="65"/>
      <c r="J477" s="65"/>
    </row>
    <row r="478" spans="1:10" ht="15">
      <c r="A478" s="65"/>
      <c r="B478" s="65"/>
      <c r="C478" s="65"/>
      <c r="D478" s="65"/>
      <c r="E478" s="65"/>
      <c r="F478" s="65"/>
      <c r="G478" s="65"/>
      <c r="H478" s="65"/>
      <c r="I478" s="65"/>
      <c r="J478" s="65"/>
    </row>
    <row r="479" spans="1:10" ht="15">
      <c r="A479" s="65"/>
      <c r="B479" s="65"/>
      <c r="C479" s="65"/>
      <c r="D479" s="65"/>
      <c r="E479" s="65"/>
      <c r="F479" s="65"/>
      <c r="G479" s="65"/>
      <c r="H479" s="65"/>
      <c r="I479" s="65"/>
      <c r="J479" s="65"/>
    </row>
    <row r="480" spans="1:10" ht="15">
      <c r="A480" s="65"/>
      <c r="B480" s="65"/>
      <c r="C480" s="65"/>
      <c r="D480" s="65"/>
      <c r="E480" s="65"/>
      <c r="F480" s="65"/>
      <c r="G480" s="65"/>
      <c r="H480" s="65"/>
      <c r="I480" s="65"/>
      <c r="J480" s="65"/>
    </row>
    <row r="481" spans="1:10" ht="15">
      <c r="A481" s="65"/>
      <c r="B481" s="65"/>
      <c r="C481" s="65"/>
      <c r="D481" s="65"/>
      <c r="E481" s="65"/>
      <c r="F481" s="65"/>
      <c r="G481" s="65"/>
      <c r="H481" s="65"/>
      <c r="I481" s="65"/>
      <c r="J481" s="65"/>
    </row>
    <row r="482" spans="1:10" ht="15">
      <c r="A482" s="65"/>
      <c r="B482" s="65"/>
      <c r="C482" s="65"/>
      <c r="D482" s="65"/>
      <c r="E482" s="65"/>
      <c r="F482" s="65"/>
      <c r="G482" s="65"/>
      <c r="H482" s="65"/>
      <c r="I482" s="65"/>
      <c r="J482" s="65"/>
    </row>
    <row r="483" spans="1:10" ht="15">
      <c r="A483" s="65"/>
      <c r="B483" s="65"/>
      <c r="C483" s="65"/>
      <c r="D483" s="65"/>
      <c r="E483" s="65"/>
      <c r="F483" s="65"/>
      <c r="G483" s="65"/>
      <c r="H483" s="65"/>
      <c r="I483" s="65"/>
      <c r="J483" s="65"/>
    </row>
    <row r="484" spans="1:10" ht="15">
      <c r="A484" s="65"/>
      <c r="B484" s="65"/>
      <c r="C484" s="65"/>
      <c r="D484" s="65"/>
      <c r="E484" s="65"/>
      <c r="F484" s="65"/>
      <c r="G484" s="65"/>
      <c r="H484" s="65"/>
      <c r="I484" s="65"/>
      <c r="J484" s="65"/>
    </row>
    <row r="485" spans="1:10" ht="15">
      <c r="A485" s="65"/>
      <c r="B485" s="65"/>
      <c r="C485" s="65"/>
      <c r="D485" s="65"/>
      <c r="E485" s="65"/>
      <c r="F485" s="65"/>
      <c r="G485" s="65"/>
      <c r="H485" s="65"/>
      <c r="I485" s="65"/>
      <c r="J485" s="65"/>
    </row>
    <row r="486" spans="1:10" ht="15">
      <c r="A486" s="65"/>
      <c r="B486" s="65"/>
      <c r="C486" s="65"/>
      <c r="D486" s="65"/>
      <c r="E486" s="65"/>
      <c r="F486" s="65"/>
      <c r="G486" s="65"/>
      <c r="H486" s="65"/>
      <c r="I486" s="65"/>
      <c r="J486" s="65"/>
    </row>
    <row r="487" spans="1:10" ht="15">
      <c r="A487" s="65"/>
      <c r="B487" s="65"/>
      <c r="C487" s="65"/>
      <c r="D487" s="65"/>
      <c r="E487" s="65"/>
      <c r="F487" s="65"/>
      <c r="G487" s="65"/>
      <c r="H487" s="65"/>
      <c r="I487" s="65"/>
      <c r="J487" s="65"/>
    </row>
    <row r="488" spans="1:10" ht="15">
      <c r="A488" s="65"/>
      <c r="B488" s="65"/>
      <c r="C488" s="65"/>
      <c r="D488" s="65"/>
      <c r="E488" s="65"/>
      <c r="F488" s="65"/>
      <c r="G488" s="65"/>
      <c r="H488" s="65"/>
      <c r="I488" s="65"/>
      <c r="J488" s="65"/>
    </row>
    <row r="489" spans="1:10" ht="15">
      <c r="A489" s="65"/>
      <c r="B489" s="65"/>
      <c r="C489" s="65"/>
      <c r="D489" s="65"/>
      <c r="E489" s="65"/>
      <c r="F489" s="65"/>
      <c r="G489" s="65"/>
      <c r="H489" s="65"/>
      <c r="I489" s="65"/>
      <c r="J489" s="65"/>
    </row>
    <row r="490" spans="1:10" ht="15">
      <c r="A490" s="65"/>
      <c r="B490" s="65"/>
      <c r="C490" s="65"/>
      <c r="D490" s="65"/>
      <c r="E490" s="65"/>
      <c r="F490" s="65"/>
      <c r="G490" s="65"/>
      <c r="H490" s="65"/>
      <c r="I490" s="65"/>
      <c r="J490" s="65"/>
    </row>
    <row r="491" spans="1:10" ht="15">
      <c r="A491" s="65"/>
      <c r="B491" s="65"/>
      <c r="C491" s="65"/>
      <c r="D491" s="65"/>
      <c r="E491" s="65"/>
      <c r="F491" s="65"/>
      <c r="G491" s="65"/>
      <c r="H491" s="65"/>
      <c r="I491" s="65"/>
      <c r="J491" s="65"/>
    </row>
    <row r="492" spans="1:10" ht="15">
      <c r="A492" s="65"/>
      <c r="B492" s="65"/>
      <c r="C492" s="65"/>
      <c r="D492" s="65"/>
      <c r="E492" s="65"/>
      <c r="F492" s="65"/>
      <c r="G492" s="65"/>
      <c r="H492" s="65"/>
      <c r="I492" s="65"/>
      <c r="J492" s="65"/>
    </row>
    <row r="493" spans="1:10" ht="15">
      <c r="A493" s="65"/>
      <c r="B493" s="65"/>
      <c r="C493" s="65"/>
      <c r="D493" s="65"/>
      <c r="E493" s="65"/>
      <c r="F493" s="65"/>
      <c r="G493" s="65"/>
      <c r="H493" s="65"/>
      <c r="I493" s="65"/>
      <c r="J493" s="65"/>
    </row>
    <row r="494" spans="1:10" ht="15">
      <c r="A494" s="65"/>
      <c r="B494" s="65"/>
      <c r="C494" s="65"/>
      <c r="D494" s="65"/>
      <c r="E494" s="65"/>
      <c r="F494" s="65"/>
      <c r="G494" s="65"/>
      <c r="H494" s="65"/>
      <c r="I494" s="65"/>
      <c r="J494" s="65"/>
    </row>
    <row r="495" spans="1:10" ht="15">
      <c r="A495" s="65"/>
      <c r="B495" s="65"/>
      <c r="C495" s="65"/>
      <c r="D495" s="65"/>
      <c r="E495" s="65"/>
      <c r="F495" s="65"/>
      <c r="G495" s="65"/>
      <c r="H495" s="65"/>
      <c r="I495" s="65"/>
      <c r="J495" s="65"/>
    </row>
    <row r="496" spans="1:10" ht="15">
      <c r="A496" s="65"/>
      <c r="B496" s="65"/>
      <c r="C496" s="65"/>
      <c r="D496" s="65"/>
      <c r="E496" s="65"/>
      <c r="F496" s="65"/>
      <c r="G496" s="65"/>
      <c r="H496" s="65"/>
      <c r="I496" s="65"/>
      <c r="J496" s="65"/>
    </row>
    <row r="497" spans="1:10" ht="15">
      <c r="A497" s="65"/>
      <c r="B497" s="65"/>
      <c r="C497" s="65"/>
      <c r="D497" s="65"/>
      <c r="E497" s="65"/>
      <c r="F497" s="65"/>
      <c r="G497" s="65"/>
      <c r="H497" s="65"/>
      <c r="I497" s="65"/>
      <c r="J497" s="65"/>
    </row>
    <row r="498" spans="1:10" ht="15">
      <c r="A498" s="65"/>
      <c r="B498" s="65"/>
      <c r="C498" s="65"/>
      <c r="D498" s="65"/>
      <c r="E498" s="65"/>
      <c r="F498" s="65"/>
      <c r="G498" s="65"/>
      <c r="H498" s="65"/>
      <c r="I498" s="65"/>
      <c r="J498" s="65"/>
    </row>
    <row r="499" spans="1:10" ht="15">
      <c r="A499" s="65"/>
      <c r="B499" s="65"/>
      <c r="C499" s="65"/>
      <c r="D499" s="65"/>
      <c r="E499" s="65"/>
      <c r="F499" s="65"/>
      <c r="G499" s="65"/>
      <c r="H499" s="65"/>
      <c r="I499" s="65"/>
      <c r="J499" s="65"/>
    </row>
    <row r="500" spans="1:10" ht="15">
      <c r="A500" s="65"/>
      <c r="B500" s="65"/>
      <c r="C500" s="65"/>
      <c r="D500" s="65"/>
      <c r="E500" s="65"/>
      <c r="F500" s="65"/>
      <c r="G500" s="65"/>
      <c r="H500" s="65"/>
      <c r="I500" s="65"/>
      <c r="J500" s="65"/>
    </row>
    <row r="501" spans="1:10" ht="15">
      <c r="A501" s="65"/>
      <c r="B501" s="65"/>
      <c r="C501" s="65"/>
      <c r="D501" s="65"/>
      <c r="E501" s="65"/>
      <c r="F501" s="65"/>
      <c r="G501" s="65"/>
      <c r="H501" s="65"/>
      <c r="I501" s="65"/>
      <c r="J501" s="65"/>
    </row>
    <row r="502" spans="1:10" ht="15">
      <c r="A502" s="65"/>
      <c r="B502" s="65"/>
      <c r="C502" s="65"/>
      <c r="D502" s="65"/>
      <c r="E502" s="65"/>
      <c r="F502" s="65"/>
      <c r="G502" s="65"/>
      <c r="H502" s="65"/>
      <c r="I502" s="65"/>
      <c r="J502" s="65"/>
    </row>
    <row r="503" spans="1:10" ht="15">
      <c r="A503" s="65"/>
      <c r="B503" s="65"/>
      <c r="C503" s="65"/>
      <c r="D503" s="65"/>
      <c r="E503" s="65"/>
      <c r="F503" s="65"/>
      <c r="G503" s="65"/>
      <c r="H503" s="65"/>
      <c r="I503" s="65"/>
      <c r="J503" s="65"/>
    </row>
    <row r="504" spans="1:10" ht="15">
      <c r="A504" s="65"/>
      <c r="B504" s="65"/>
      <c r="C504" s="65"/>
      <c r="D504" s="65"/>
      <c r="E504" s="65"/>
      <c r="F504" s="65"/>
      <c r="G504" s="65"/>
      <c r="H504" s="65"/>
      <c r="I504" s="65"/>
      <c r="J504" s="65"/>
    </row>
    <row r="505" spans="1:10" ht="15">
      <c r="A505" s="65"/>
      <c r="B505" s="65"/>
      <c r="C505" s="65"/>
      <c r="D505" s="65"/>
      <c r="E505" s="65"/>
      <c r="F505" s="65"/>
      <c r="G505" s="65"/>
      <c r="H505" s="65"/>
      <c r="I505" s="65"/>
      <c r="J505" s="65"/>
    </row>
    <row r="506" spans="1:10" ht="15">
      <c r="A506" s="65"/>
      <c r="B506" s="65"/>
      <c r="C506" s="65"/>
      <c r="D506" s="65"/>
      <c r="E506" s="65"/>
      <c r="F506" s="65"/>
      <c r="G506" s="65"/>
      <c r="H506" s="65"/>
      <c r="I506" s="65"/>
      <c r="J506" s="65"/>
    </row>
    <row r="507" spans="1:10" ht="15">
      <c r="A507" s="65"/>
      <c r="B507" s="65"/>
      <c r="C507" s="65"/>
      <c r="D507" s="65"/>
      <c r="E507" s="65"/>
      <c r="F507" s="65"/>
      <c r="G507" s="65"/>
      <c r="H507" s="65"/>
      <c r="I507" s="65"/>
      <c r="J507" s="65"/>
    </row>
    <row r="508" spans="1:10" ht="15">
      <c r="A508" s="65"/>
      <c r="B508" s="65"/>
      <c r="C508" s="65"/>
      <c r="D508" s="65"/>
      <c r="E508" s="65"/>
      <c r="F508" s="65"/>
      <c r="G508" s="65"/>
      <c r="H508" s="65"/>
      <c r="I508" s="65"/>
      <c r="J508" s="65"/>
    </row>
    <row r="509" spans="1:10" ht="15">
      <c r="A509" s="65"/>
      <c r="B509" s="65"/>
      <c r="C509" s="65"/>
      <c r="D509" s="65"/>
      <c r="E509" s="65"/>
      <c r="F509" s="65"/>
      <c r="G509" s="65"/>
      <c r="H509" s="65"/>
      <c r="I509" s="65"/>
      <c r="J509" s="65"/>
    </row>
    <row r="510" spans="1:10" ht="15">
      <c r="A510" s="65"/>
      <c r="B510" s="65"/>
      <c r="C510" s="65"/>
      <c r="D510" s="65"/>
      <c r="E510" s="65"/>
      <c r="F510" s="65"/>
      <c r="G510" s="65"/>
      <c r="H510" s="65"/>
      <c r="I510" s="65"/>
      <c r="J510" s="65"/>
    </row>
    <row r="511" spans="1:10" ht="15">
      <c r="A511" s="65"/>
      <c r="B511" s="65"/>
      <c r="C511" s="65"/>
      <c r="D511" s="65"/>
      <c r="E511" s="65"/>
      <c r="F511" s="65"/>
      <c r="G511" s="65"/>
      <c r="H511" s="65"/>
      <c r="I511" s="65"/>
      <c r="J511" s="65"/>
    </row>
    <row r="512" spans="1:10" ht="15">
      <c r="A512" s="65"/>
      <c r="B512" s="65"/>
      <c r="C512" s="65"/>
      <c r="D512" s="65"/>
      <c r="E512" s="65"/>
      <c r="F512" s="65"/>
      <c r="G512" s="65"/>
      <c r="H512" s="65"/>
      <c r="I512" s="65"/>
      <c r="J512" s="65"/>
    </row>
    <row r="513" spans="1:10" ht="15">
      <c r="A513" s="65"/>
      <c r="B513" s="65"/>
      <c r="C513" s="65"/>
      <c r="D513" s="65"/>
      <c r="E513" s="65"/>
      <c r="F513" s="65"/>
      <c r="G513" s="65"/>
      <c r="H513" s="65"/>
      <c r="I513" s="65"/>
      <c r="J513" s="65"/>
    </row>
    <row r="514" spans="1:10" ht="15">
      <c r="A514" s="65"/>
      <c r="B514" s="65"/>
      <c r="C514" s="65"/>
      <c r="D514" s="65"/>
      <c r="E514" s="65"/>
      <c r="F514" s="65"/>
      <c r="G514" s="65"/>
      <c r="H514" s="65"/>
      <c r="I514" s="65"/>
      <c r="J514" s="65"/>
    </row>
    <row r="515" spans="1:10" ht="15">
      <c r="A515" s="65"/>
      <c r="B515" s="65"/>
      <c r="C515" s="65"/>
      <c r="D515" s="65"/>
      <c r="E515" s="65"/>
      <c r="F515" s="65"/>
      <c r="G515" s="65"/>
      <c r="H515" s="65"/>
      <c r="I515" s="65"/>
      <c r="J515" s="65"/>
    </row>
    <row r="516" spans="1:10" ht="15">
      <c r="A516" s="65"/>
      <c r="B516" s="65"/>
      <c r="C516" s="65"/>
      <c r="D516" s="65"/>
      <c r="E516" s="65"/>
      <c r="F516" s="65"/>
      <c r="G516" s="65"/>
      <c r="H516" s="65"/>
      <c r="I516" s="65"/>
      <c r="J516" s="65"/>
    </row>
    <row r="517" spans="1:10" ht="15">
      <c r="A517" s="65"/>
      <c r="B517" s="65"/>
      <c r="C517" s="65"/>
      <c r="D517" s="65"/>
      <c r="E517" s="65"/>
      <c r="F517" s="65"/>
      <c r="G517" s="65"/>
      <c r="H517" s="65"/>
      <c r="I517" s="65"/>
      <c r="J517" s="65"/>
    </row>
    <row r="518" spans="1:10" ht="15">
      <c r="A518" s="65"/>
      <c r="B518" s="65"/>
      <c r="C518" s="65"/>
      <c r="D518" s="65"/>
      <c r="E518" s="65"/>
      <c r="F518" s="65"/>
      <c r="G518" s="65"/>
      <c r="H518" s="65"/>
      <c r="I518" s="65"/>
      <c r="J518" s="65"/>
    </row>
    <row r="519" spans="1:10" ht="15">
      <c r="A519" s="65"/>
      <c r="B519" s="65"/>
      <c r="C519" s="65"/>
      <c r="D519" s="65"/>
      <c r="E519" s="65"/>
      <c r="F519" s="65"/>
      <c r="G519" s="65"/>
      <c r="H519" s="65"/>
      <c r="I519" s="65"/>
      <c r="J519" s="65"/>
    </row>
    <row r="520" spans="1:10" ht="15">
      <c r="A520" s="65"/>
      <c r="B520" s="65"/>
      <c r="C520" s="65"/>
      <c r="D520" s="65"/>
      <c r="E520" s="65"/>
      <c r="F520" s="65"/>
      <c r="G520" s="65"/>
      <c r="H520" s="65"/>
      <c r="I520" s="65"/>
      <c r="J520" s="65"/>
    </row>
    <row r="521" spans="1:10" ht="15">
      <c r="A521" s="65"/>
      <c r="B521" s="65"/>
      <c r="C521" s="65"/>
      <c r="D521" s="65"/>
      <c r="E521" s="65"/>
      <c r="F521" s="65"/>
      <c r="G521" s="65"/>
      <c r="H521" s="65"/>
      <c r="I521" s="65"/>
      <c r="J521" s="65"/>
    </row>
    <row r="522" spans="1:10" ht="15">
      <c r="A522" s="65"/>
      <c r="B522" s="65"/>
      <c r="C522" s="65"/>
      <c r="D522" s="65"/>
      <c r="E522" s="65"/>
      <c r="F522" s="65"/>
      <c r="G522" s="65"/>
      <c r="H522" s="65"/>
      <c r="I522" s="65"/>
      <c r="J522" s="65"/>
    </row>
    <row r="523" spans="1:10" ht="15">
      <c r="A523" s="65"/>
      <c r="B523" s="65"/>
      <c r="C523" s="65"/>
      <c r="D523" s="65"/>
      <c r="E523" s="65"/>
      <c r="F523" s="65"/>
      <c r="G523" s="65"/>
      <c r="H523" s="65"/>
      <c r="I523" s="65"/>
      <c r="J523" s="65"/>
    </row>
    <row r="524" spans="1:10" ht="15">
      <c r="A524" s="65"/>
      <c r="B524" s="65"/>
      <c r="C524" s="65"/>
      <c r="D524" s="65"/>
      <c r="E524" s="65"/>
      <c r="F524" s="65"/>
      <c r="G524" s="65"/>
      <c r="H524" s="65"/>
      <c r="I524" s="65"/>
      <c r="J524" s="65"/>
    </row>
    <row r="525" spans="1:10" ht="15">
      <c r="A525" s="65"/>
      <c r="B525" s="65"/>
      <c r="C525" s="65"/>
      <c r="D525" s="65"/>
      <c r="E525" s="65"/>
      <c r="F525" s="65"/>
      <c r="G525" s="65"/>
      <c r="H525" s="65"/>
      <c r="I525" s="65"/>
      <c r="J525" s="65"/>
    </row>
    <row r="526" spans="1:10" ht="15">
      <c r="A526" s="65"/>
      <c r="B526" s="65"/>
      <c r="C526" s="65"/>
      <c r="D526" s="65"/>
      <c r="E526" s="65"/>
      <c r="F526" s="65"/>
      <c r="G526" s="65"/>
      <c r="H526" s="65"/>
      <c r="I526" s="65"/>
      <c r="J526" s="65"/>
    </row>
    <row r="527" spans="1:10" ht="15">
      <c r="A527" s="65"/>
      <c r="B527" s="65"/>
      <c r="C527" s="65"/>
      <c r="D527" s="65"/>
      <c r="E527" s="65"/>
      <c r="F527" s="65"/>
      <c r="G527" s="65"/>
      <c r="H527" s="65"/>
      <c r="I527" s="65"/>
      <c r="J527" s="65"/>
    </row>
    <row r="528" spans="1:10" ht="15">
      <c r="A528" s="65"/>
      <c r="B528" s="65"/>
      <c r="C528" s="65"/>
      <c r="D528" s="65"/>
      <c r="E528" s="65"/>
      <c r="F528" s="65"/>
      <c r="G528" s="65"/>
      <c r="H528" s="65"/>
      <c r="I528" s="65"/>
      <c r="J528" s="65"/>
    </row>
    <row r="529" spans="1:10" ht="15">
      <c r="A529" s="65"/>
      <c r="B529" s="65"/>
      <c r="C529" s="65"/>
      <c r="D529" s="65"/>
      <c r="E529" s="65"/>
      <c r="F529" s="65"/>
      <c r="G529" s="65"/>
      <c r="H529" s="65"/>
      <c r="I529" s="65"/>
      <c r="J529" s="65"/>
    </row>
    <row r="530" spans="1:10" ht="15">
      <c r="A530" s="65"/>
      <c r="B530" s="65"/>
      <c r="C530" s="65"/>
      <c r="D530" s="65"/>
      <c r="E530" s="65"/>
      <c r="F530" s="65"/>
      <c r="G530" s="65"/>
      <c r="H530" s="65"/>
      <c r="I530" s="65"/>
      <c r="J530" s="65"/>
    </row>
    <row r="531" spans="1:10" ht="15">
      <c r="A531" s="65"/>
      <c r="B531" s="65"/>
      <c r="C531" s="65"/>
      <c r="D531" s="65"/>
      <c r="E531" s="65"/>
      <c r="F531" s="65"/>
      <c r="G531" s="65"/>
      <c r="H531" s="65"/>
      <c r="I531" s="65"/>
      <c r="J531" s="65"/>
    </row>
    <row r="532" spans="1:10" ht="15">
      <c r="A532" s="65"/>
      <c r="B532" s="65"/>
      <c r="C532" s="65"/>
      <c r="D532" s="65"/>
      <c r="E532" s="65"/>
      <c r="F532" s="65"/>
      <c r="G532" s="65"/>
      <c r="H532" s="65"/>
      <c r="I532" s="65"/>
      <c r="J532" s="65"/>
    </row>
    <row r="533" spans="1:10" ht="15">
      <c r="A533" s="65"/>
      <c r="B533" s="65"/>
      <c r="C533" s="65"/>
      <c r="D533" s="65"/>
      <c r="E533" s="65"/>
      <c r="F533" s="65"/>
      <c r="G533" s="65"/>
      <c r="H533" s="65"/>
      <c r="I533" s="65"/>
      <c r="J533" s="65"/>
    </row>
    <row r="534" spans="1:10" ht="15">
      <c r="A534" s="65"/>
      <c r="B534" s="65"/>
      <c r="C534" s="65"/>
      <c r="D534" s="65"/>
      <c r="E534" s="65"/>
      <c r="F534" s="65"/>
      <c r="G534" s="65"/>
      <c r="H534" s="65"/>
      <c r="I534" s="65"/>
      <c r="J534" s="65"/>
    </row>
    <row r="535" spans="1:10" ht="15">
      <c r="A535" s="65"/>
      <c r="B535" s="65"/>
      <c r="C535" s="65"/>
      <c r="D535" s="65"/>
      <c r="E535" s="65"/>
      <c r="F535" s="65"/>
      <c r="G535" s="65"/>
      <c r="H535" s="65"/>
      <c r="I535" s="65"/>
      <c r="J535" s="65"/>
    </row>
    <row r="536" spans="1:10" ht="15">
      <c r="A536" s="65"/>
      <c r="B536" s="65"/>
      <c r="C536" s="65"/>
      <c r="D536" s="65"/>
      <c r="E536" s="65"/>
      <c r="F536" s="65"/>
      <c r="G536" s="65"/>
      <c r="H536" s="65"/>
      <c r="I536" s="65"/>
      <c r="J536" s="65"/>
    </row>
    <row r="537" spans="1:10" ht="15">
      <c r="A537" s="65"/>
      <c r="B537" s="65"/>
      <c r="C537" s="65"/>
      <c r="D537" s="65"/>
      <c r="E537" s="65"/>
      <c r="F537" s="65"/>
      <c r="G537" s="65"/>
      <c r="H537" s="65"/>
      <c r="I537" s="65"/>
      <c r="J537" s="65"/>
    </row>
    <row r="538" spans="1:10" ht="15">
      <c r="A538" s="65"/>
      <c r="B538" s="65"/>
      <c r="C538" s="65"/>
      <c r="D538" s="65"/>
      <c r="E538" s="65"/>
      <c r="F538" s="65"/>
      <c r="G538" s="65"/>
      <c r="H538" s="65"/>
      <c r="I538" s="65"/>
      <c r="J538" s="65"/>
    </row>
    <row r="539" spans="1:10" ht="15">
      <c r="A539" s="65"/>
      <c r="B539" s="65"/>
      <c r="C539" s="65"/>
      <c r="D539" s="65"/>
      <c r="E539" s="65"/>
      <c r="F539" s="65"/>
      <c r="G539" s="65"/>
      <c r="H539" s="65"/>
      <c r="I539" s="65"/>
      <c r="J539" s="65"/>
    </row>
    <row r="540" spans="1:10" ht="15">
      <c r="A540" s="65"/>
      <c r="B540" s="65"/>
      <c r="C540" s="65"/>
      <c r="D540" s="65"/>
      <c r="E540" s="65"/>
      <c r="F540" s="65"/>
      <c r="G540" s="65"/>
      <c r="H540" s="65"/>
      <c r="I540" s="65"/>
      <c r="J540" s="65"/>
    </row>
    <row r="541" spans="1:10" ht="15">
      <c r="A541" s="65"/>
      <c r="B541" s="65"/>
      <c r="C541" s="65"/>
      <c r="D541" s="65"/>
      <c r="E541" s="65"/>
      <c r="F541" s="65"/>
      <c r="G541" s="65"/>
      <c r="H541" s="65"/>
      <c r="I541" s="65"/>
      <c r="J541" s="65"/>
    </row>
    <row r="542" spans="1:10" ht="15">
      <c r="A542" s="65"/>
      <c r="B542" s="65"/>
      <c r="C542" s="65"/>
      <c r="D542" s="65"/>
      <c r="E542" s="65"/>
      <c r="F542" s="65"/>
      <c r="G542" s="65"/>
      <c r="H542" s="65"/>
      <c r="I542" s="65"/>
      <c r="J542" s="65"/>
    </row>
    <row r="543" spans="1:10" ht="15">
      <c r="A543" s="65"/>
      <c r="B543" s="65"/>
      <c r="C543" s="65"/>
      <c r="D543" s="65"/>
      <c r="E543" s="65"/>
      <c r="F543" s="65"/>
      <c r="G543" s="65"/>
      <c r="H543" s="65"/>
      <c r="I543" s="65"/>
      <c r="J543" s="65"/>
    </row>
    <row r="544" spans="1:10" ht="15">
      <c r="A544" s="65"/>
      <c r="B544" s="65"/>
      <c r="C544" s="65"/>
      <c r="D544" s="65"/>
      <c r="E544" s="65"/>
      <c r="F544" s="65"/>
      <c r="G544" s="65"/>
      <c r="H544" s="65"/>
      <c r="I544" s="65"/>
      <c r="J544" s="65"/>
    </row>
    <row r="545" spans="1:10" ht="15">
      <c r="A545" s="65"/>
      <c r="B545" s="65"/>
      <c r="C545" s="65"/>
      <c r="D545" s="65"/>
      <c r="E545" s="65"/>
      <c r="F545" s="65"/>
      <c r="G545" s="65"/>
      <c r="H545" s="65"/>
      <c r="I545" s="65"/>
      <c r="J545" s="65"/>
    </row>
    <row r="546" spans="1:10" ht="15">
      <c r="A546" s="65"/>
      <c r="B546" s="65"/>
      <c r="C546" s="65"/>
      <c r="D546" s="65"/>
      <c r="E546" s="65"/>
      <c r="F546" s="65"/>
      <c r="G546" s="65"/>
      <c r="H546" s="65"/>
      <c r="I546" s="65"/>
      <c r="J546" s="65"/>
    </row>
    <row r="547" spans="1:10" ht="15">
      <c r="A547" s="65"/>
      <c r="B547" s="65"/>
      <c r="C547" s="65"/>
      <c r="D547" s="65"/>
      <c r="E547" s="65"/>
      <c r="F547" s="65"/>
      <c r="G547" s="65"/>
      <c r="H547" s="65"/>
      <c r="I547" s="65"/>
      <c r="J547" s="65"/>
    </row>
    <row r="548" spans="1:10" ht="15">
      <c r="A548" s="65"/>
      <c r="B548" s="65"/>
      <c r="C548" s="65"/>
      <c r="D548" s="65"/>
      <c r="E548" s="65"/>
      <c r="F548" s="65"/>
      <c r="G548" s="65"/>
      <c r="H548" s="65"/>
      <c r="I548" s="65"/>
      <c r="J548" s="65"/>
    </row>
    <row r="549" spans="1:10" ht="15">
      <c r="A549" s="65"/>
      <c r="B549" s="65"/>
      <c r="C549" s="65"/>
      <c r="D549" s="65"/>
      <c r="E549" s="65"/>
      <c r="F549" s="65"/>
      <c r="G549" s="65"/>
      <c r="H549" s="65"/>
      <c r="I549" s="65"/>
      <c r="J549" s="65"/>
    </row>
    <row r="550" spans="1:10" ht="15">
      <c r="A550" s="65"/>
      <c r="B550" s="65"/>
      <c r="C550" s="65"/>
      <c r="D550" s="65"/>
      <c r="E550" s="65"/>
      <c r="F550" s="65"/>
      <c r="G550" s="65"/>
      <c r="H550" s="65"/>
      <c r="I550" s="65"/>
      <c r="J550" s="65"/>
    </row>
    <row r="551" spans="1:10" ht="15">
      <c r="A551" s="65"/>
      <c r="B551" s="65"/>
      <c r="C551" s="65"/>
      <c r="D551" s="65"/>
      <c r="E551" s="65"/>
      <c r="F551" s="65"/>
      <c r="G551" s="65"/>
      <c r="H551" s="65"/>
      <c r="I551" s="65"/>
      <c r="J551" s="65"/>
    </row>
    <row r="552" spans="1:10" ht="15">
      <c r="A552" s="65"/>
      <c r="B552" s="65"/>
      <c r="C552" s="65"/>
      <c r="D552" s="65"/>
      <c r="E552" s="65"/>
      <c r="F552" s="65"/>
      <c r="G552" s="65"/>
      <c r="H552" s="65"/>
      <c r="I552" s="65"/>
      <c r="J552" s="65"/>
    </row>
    <row r="553" spans="1:10" ht="15">
      <c r="A553" s="65"/>
      <c r="B553" s="65"/>
      <c r="C553" s="65"/>
      <c r="D553" s="65"/>
      <c r="E553" s="65"/>
      <c r="F553" s="65"/>
      <c r="G553" s="65"/>
      <c r="H553" s="65"/>
      <c r="I553" s="65"/>
      <c r="J553" s="65"/>
    </row>
    <row r="554" spans="1:10" ht="15">
      <c r="A554" s="65"/>
      <c r="B554" s="65"/>
      <c r="C554" s="65"/>
      <c r="D554" s="65"/>
      <c r="E554" s="65"/>
      <c r="F554" s="65"/>
      <c r="G554" s="65"/>
      <c r="H554" s="65"/>
      <c r="I554" s="65"/>
      <c r="J554" s="65"/>
    </row>
    <row r="555" spans="1:10" ht="15">
      <c r="A555" s="65"/>
      <c r="B555" s="65"/>
      <c r="C555" s="65"/>
      <c r="D555" s="65"/>
      <c r="E555" s="65"/>
      <c r="F555" s="65"/>
      <c r="G555" s="65"/>
      <c r="H555" s="65"/>
      <c r="I555" s="65"/>
      <c r="J555" s="65"/>
    </row>
    <row r="556" spans="1:10" ht="15">
      <c r="A556" s="65"/>
      <c r="B556" s="65"/>
      <c r="C556" s="65"/>
      <c r="D556" s="65"/>
      <c r="E556" s="65"/>
      <c r="F556" s="65"/>
      <c r="G556" s="65"/>
      <c r="H556" s="65"/>
      <c r="I556" s="65"/>
      <c r="J556" s="65"/>
    </row>
    <row r="557" spans="1:10" ht="15">
      <c r="A557" s="65"/>
      <c r="B557" s="65"/>
      <c r="C557" s="65"/>
      <c r="D557" s="65"/>
      <c r="E557" s="65"/>
      <c r="F557" s="65"/>
      <c r="G557" s="65"/>
      <c r="H557" s="65"/>
      <c r="I557" s="65"/>
      <c r="J557" s="65"/>
    </row>
    <row r="558" spans="1:10" ht="15">
      <c r="A558" s="65"/>
      <c r="B558" s="65"/>
      <c r="C558" s="65"/>
      <c r="D558" s="65"/>
      <c r="E558" s="65"/>
      <c r="F558" s="65"/>
      <c r="G558" s="65"/>
      <c r="H558" s="65"/>
      <c r="I558" s="65"/>
      <c r="J558" s="65"/>
    </row>
    <row r="559" spans="1:10" ht="15">
      <c r="A559" s="65"/>
      <c r="B559" s="65"/>
      <c r="C559" s="65"/>
      <c r="D559" s="65"/>
      <c r="E559" s="65"/>
      <c r="F559" s="65"/>
      <c r="G559" s="65"/>
      <c r="H559" s="65"/>
      <c r="I559" s="65"/>
      <c r="J559" s="65"/>
    </row>
    <row r="560" spans="1:10" ht="15">
      <c r="A560" s="65"/>
      <c r="B560" s="65"/>
      <c r="C560" s="65"/>
      <c r="D560" s="65"/>
      <c r="E560" s="65"/>
      <c r="F560" s="65"/>
      <c r="G560" s="65"/>
      <c r="H560" s="65"/>
      <c r="I560" s="65"/>
      <c r="J560" s="65"/>
    </row>
    <row r="561" spans="1:10" ht="15">
      <c r="A561" s="65"/>
      <c r="B561" s="65"/>
      <c r="C561" s="65"/>
      <c r="D561" s="65"/>
      <c r="E561" s="65"/>
      <c r="F561" s="65"/>
      <c r="G561" s="65"/>
      <c r="H561" s="65"/>
      <c r="I561" s="65"/>
      <c r="J561" s="65"/>
    </row>
    <row r="562" spans="1:10" ht="15">
      <c r="A562" s="65"/>
      <c r="B562" s="65"/>
      <c r="C562" s="65"/>
      <c r="D562" s="65"/>
      <c r="E562" s="65"/>
      <c r="F562" s="65"/>
      <c r="G562" s="65"/>
      <c r="H562" s="65"/>
      <c r="I562" s="65"/>
      <c r="J562" s="65"/>
    </row>
    <row r="563" spans="1:10" ht="15">
      <c r="A563" s="65"/>
      <c r="B563" s="65"/>
      <c r="C563" s="65"/>
      <c r="D563" s="65"/>
      <c r="E563" s="65"/>
      <c r="F563" s="65"/>
      <c r="G563" s="65"/>
      <c r="H563" s="65"/>
      <c r="I563" s="65"/>
      <c r="J563" s="65"/>
    </row>
    <row r="564" spans="1:10" ht="15">
      <c r="A564" s="65"/>
      <c r="B564" s="65"/>
      <c r="C564" s="65"/>
      <c r="D564" s="65"/>
      <c r="E564" s="65"/>
      <c r="F564" s="65"/>
      <c r="G564" s="65"/>
      <c r="H564" s="65"/>
      <c r="I564" s="65"/>
      <c r="J564" s="65"/>
    </row>
    <row r="565" spans="1:10" ht="15">
      <c r="A565" s="65"/>
      <c r="B565" s="65"/>
      <c r="C565" s="65"/>
      <c r="D565" s="65"/>
      <c r="E565" s="65"/>
      <c r="F565" s="65"/>
      <c r="G565" s="65"/>
      <c r="H565" s="65"/>
      <c r="I565" s="65"/>
      <c r="J565" s="65"/>
    </row>
    <row r="566" spans="1:10" ht="15">
      <c r="A566" s="65"/>
      <c r="B566" s="65"/>
      <c r="C566" s="65"/>
      <c r="D566" s="65"/>
      <c r="E566" s="65"/>
      <c r="F566" s="65"/>
      <c r="G566" s="65"/>
      <c r="H566" s="65"/>
      <c r="I566" s="65"/>
      <c r="J566" s="65"/>
    </row>
    <row r="567" spans="1:10" ht="15">
      <c r="A567" s="65"/>
      <c r="B567" s="65"/>
      <c r="C567" s="65"/>
      <c r="D567" s="65"/>
      <c r="E567" s="65"/>
      <c r="F567" s="65"/>
      <c r="G567" s="65"/>
      <c r="H567" s="65"/>
      <c r="I567" s="65"/>
      <c r="J567" s="65"/>
    </row>
    <row r="568" spans="1:10" ht="15">
      <c r="A568" s="65"/>
      <c r="B568" s="65"/>
      <c r="C568" s="65"/>
      <c r="D568" s="65"/>
      <c r="E568" s="65"/>
      <c r="F568" s="65"/>
      <c r="G568" s="65"/>
      <c r="H568" s="65"/>
      <c r="I568" s="65"/>
      <c r="J568" s="65"/>
    </row>
    <row r="569" spans="1:10" ht="15">
      <c r="A569" s="65"/>
      <c r="B569" s="65"/>
      <c r="C569" s="65"/>
      <c r="D569" s="65"/>
      <c r="E569" s="65"/>
      <c r="F569" s="65"/>
      <c r="G569" s="65"/>
      <c r="H569" s="65"/>
      <c r="I569" s="65"/>
      <c r="J569" s="65"/>
    </row>
    <row r="570" spans="1:10" ht="15">
      <c r="A570" s="65"/>
      <c r="B570" s="65"/>
      <c r="C570" s="65"/>
      <c r="D570" s="65"/>
      <c r="E570" s="65"/>
      <c r="F570" s="65"/>
      <c r="G570" s="65"/>
      <c r="H570" s="65"/>
      <c r="I570" s="65"/>
      <c r="J570" s="65"/>
    </row>
    <row r="571" spans="1:10" ht="15">
      <c r="A571" s="65"/>
      <c r="B571" s="65"/>
      <c r="C571" s="65"/>
      <c r="D571" s="65"/>
      <c r="E571" s="65"/>
      <c r="F571" s="65"/>
      <c r="G571" s="65"/>
      <c r="H571" s="65"/>
      <c r="I571" s="65"/>
      <c r="J571" s="65"/>
    </row>
    <row r="572" spans="1:10" ht="15">
      <c r="A572" s="65"/>
      <c r="B572" s="65"/>
      <c r="C572" s="65"/>
      <c r="D572" s="65"/>
      <c r="E572" s="65"/>
      <c r="F572" s="65"/>
      <c r="G572" s="65"/>
      <c r="H572" s="65"/>
      <c r="I572" s="65"/>
      <c r="J572" s="65"/>
    </row>
    <row r="573" spans="1:10" ht="15">
      <c r="A573" s="65"/>
      <c r="B573" s="65"/>
      <c r="C573" s="65"/>
      <c r="D573" s="65"/>
      <c r="E573" s="65"/>
      <c r="F573" s="65"/>
      <c r="G573" s="65"/>
      <c r="H573" s="65"/>
      <c r="I573" s="65"/>
      <c r="J573" s="65"/>
    </row>
    <row r="574" spans="1:10" ht="15">
      <c r="A574" s="65"/>
      <c r="B574" s="65"/>
      <c r="C574" s="65"/>
      <c r="D574" s="65"/>
      <c r="E574" s="65"/>
      <c r="F574" s="65"/>
      <c r="G574" s="65"/>
      <c r="H574" s="65"/>
      <c r="I574" s="65"/>
      <c r="J574" s="65"/>
    </row>
    <row r="575" spans="1:10" ht="15">
      <c r="A575" s="65"/>
      <c r="B575" s="65"/>
      <c r="C575" s="65"/>
      <c r="D575" s="65"/>
      <c r="E575" s="65"/>
      <c r="F575" s="65"/>
      <c r="G575" s="65"/>
      <c r="H575" s="65"/>
      <c r="I575" s="65"/>
      <c r="J575" s="65"/>
    </row>
    <row r="576" spans="1:10" ht="15">
      <c r="A576" s="65"/>
      <c r="B576" s="65"/>
      <c r="C576" s="65"/>
      <c r="D576" s="65"/>
      <c r="E576" s="65"/>
      <c r="F576" s="65"/>
      <c r="G576" s="65"/>
      <c r="H576" s="65"/>
      <c r="I576" s="65"/>
      <c r="J576" s="65"/>
    </row>
    <row r="577" spans="1:10" ht="15">
      <c r="A577" s="65"/>
      <c r="B577" s="65"/>
      <c r="C577" s="65"/>
      <c r="D577" s="65"/>
      <c r="E577" s="65"/>
      <c r="F577" s="65"/>
      <c r="G577" s="65"/>
      <c r="H577" s="65"/>
      <c r="I577" s="65"/>
      <c r="J577" s="65"/>
    </row>
    <row r="578" spans="1:10" ht="15">
      <c r="A578" s="65"/>
      <c r="B578" s="65"/>
      <c r="C578" s="65"/>
      <c r="D578" s="65"/>
      <c r="E578" s="65"/>
      <c r="F578" s="65"/>
      <c r="G578" s="65"/>
      <c r="H578" s="65"/>
      <c r="I578" s="65"/>
      <c r="J578" s="65"/>
    </row>
    <row r="579" spans="1:10" ht="15">
      <c r="A579" s="65"/>
      <c r="B579" s="65"/>
      <c r="C579" s="65"/>
      <c r="D579" s="65"/>
      <c r="E579" s="65"/>
      <c r="F579" s="65"/>
      <c r="G579" s="65"/>
      <c r="H579" s="65"/>
      <c r="I579" s="65"/>
      <c r="J579" s="65"/>
    </row>
    <row r="580" spans="1:10" ht="15">
      <c r="A580" s="65"/>
      <c r="B580" s="65"/>
      <c r="C580" s="65"/>
      <c r="D580" s="65"/>
      <c r="E580" s="65"/>
      <c r="F580" s="65"/>
      <c r="G580" s="65"/>
      <c r="H580" s="65"/>
      <c r="I580" s="65"/>
      <c r="J580" s="65"/>
    </row>
    <row r="581" spans="1:10" ht="15">
      <c r="A581" s="65"/>
      <c r="B581" s="65"/>
      <c r="C581" s="65"/>
      <c r="D581" s="65"/>
      <c r="E581" s="65"/>
      <c r="F581" s="65"/>
      <c r="G581" s="65"/>
      <c r="H581" s="65"/>
      <c r="I581" s="65"/>
      <c r="J581" s="65"/>
    </row>
    <row r="582" spans="1:10" ht="15">
      <c r="A582" s="65"/>
      <c r="B582" s="65"/>
      <c r="C582" s="65"/>
      <c r="D582" s="65"/>
      <c r="E582" s="65"/>
      <c r="F582" s="65"/>
      <c r="G582" s="65"/>
      <c r="H582" s="65"/>
      <c r="I582" s="65"/>
      <c r="J582" s="65"/>
    </row>
    <row r="583" spans="1:10" ht="15">
      <c r="A583" s="65"/>
      <c r="B583" s="65"/>
      <c r="C583" s="65"/>
      <c r="D583" s="65"/>
      <c r="E583" s="65"/>
      <c r="F583" s="65"/>
      <c r="G583" s="65"/>
      <c r="H583" s="65"/>
      <c r="I583" s="65"/>
      <c r="J583" s="65"/>
    </row>
    <row r="584" spans="1:10" ht="15">
      <c r="A584" s="65"/>
      <c r="B584" s="65"/>
      <c r="C584" s="65"/>
      <c r="D584" s="65"/>
      <c r="E584" s="65"/>
      <c r="F584" s="65"/>
      <c r="G584" s="65"/>
      <c r="H584" s="65"/>
      <c r="I584" s="65"/>
      <c r="J584" s="65"/>
    </row>
    <row r="585" spans="1:10" ht="15">
      <c r="A585" s="65"/>
      <c r="B585" s="65"/>
      <c r="C585" s="65"/>
      <c r="D585" s="65"/>
      <c r="E585" s="65"/>
      <c r="F585" s="65"/>
      <c r="G585" s="65"/>
      <c r="H585" s="65"/>
      <c r="I585" s="65"/>
      <c r="J585" s="65"/>
    </row>
    <row r="586" spans="1:10" ht="15">
      <c r="A586" s="65"/>
      <c r="B586" s="65"/>
      <c r="C586" s="65"/>
      <c r="D586" s="65"/>
      <c r="E586" s="65"/>
      <c r="F586" s="65"/>
      <c r="G586" s="65"/>
      <c r="H586" s="65"/>
      <c r="I586" s="65"/>
      <c r="J586" s="65"/>
    </row>
    <row r="587" spans="1:10" ht="15">
      <c r="A587" s="65"/>
      <c r="B587" s="65"/>
      <c r="C587" s="65"/>
      <c r="D587" s="65"/>
      <c r="E587" s="65"/>
      <c r="F587" s="65"/>
      <c r="G587" s="65"/>
      <c r="H587" s="65"/>
      <c r="I587" s="65"/>
      <c r="J587" s="65"/>
    </row>
    <row r="588" spans="1:10" ht="15">
      <c r="A588" s="65"/>
      <c r="B588" s="65"/>
      <c r="C588" s="65"/>
      <c r="D588" s="65"/>
      <c r="E588" s="65"/>
      <c r="F588" s="65"/>
      <c r="G588" s="65"/>
      <c r="H588" s="65"/>
      <c r="I588" s="65"/>
      <c r="J588" s="65"/>
    </row>
    <row r="589" spans="1:10" ht="15">
      <c r="A589" s="65"/>
      <c r="B589" s="65"/>
      <c r="C589" s="65"/>
      <c r="D589" s="65"/>
      <c r="E589" s="65"/>
      <c r="F589" s="65"/>
      <c r="G589" s="65"/>
      <c r="H589" s="65"/>
      <c r="I589" s="65"/>
      <c r="J589" s="65"/>
    </row>
    <row r="590" spans="1:10" ht="15">
      <c r="A590" s="65"/>
      <c r="B590" s="65"/>
      <c r="C590" s="65"/>
      <c r="D590" s="65"/>
      <c r="E590" s="65"/>
      <c r="F590" s="65"/>
      <c r="G590" s="65"/>
      <c r="H590" s="65"/>
      <c r="I590" s="65"/>
      <c r="J590" s="65"/>
    </row>
    <row r="591" spans="1:10" ht="15">
      <c r="A591" s="65"/>
      <c r="B591" s="65"/>
      <c r="C591" s="65"/>
      <c r="D591" s="65"/>
      <c r="E591" s="65"/>
      <c r="F591" s="65"/>
      <c r="G591" s="65"/>
      <c r="H591" s="65"/>
      <c r="I591" s="65"/>
      <c r="J591" s="65"/>
    </row>
    <row r="592" spans="1:10" ht="15">
      <c r="A592" s="65"/>
      <c r="B592" s="65"/>
      <c r="C592" s="65"/>
      <c r="D592" s="65"/>
      <c r="E592" s="65"/>
      <c r="F592" s="65"/>
      <c r="G592" s="65"/>
      <c r="H592" s="65"/>
      <c r="I592" s="65"/>
      <c r="J592" s="65"/>
    </row>
    <row r="593" spans="1:10" ht="15">
      <c r="A593" s="65"/>
      <c r="B593" s="65"/>
      <c r="C593" s="65"/>
      <c r="D593" s="65"/>
      <c r="E593" s="65"/>
      <c r="F593" s="65"/>
      <c r="G593" s="65"/>
      <c r="H593" s="65"/>
      <c r="I593" s="65"/>
      <c r="J593" s="65"/>
    </row>
    <row r="594" spans="1:10" ht="15">
      <c r="A594" s="65"/>
      <c r="B594" s="65"/>
      <c r="C594" s="65"/>
      <c r="D594" s="65"/>
      <c r="E594" s="65"/>
      <c r="F594" s="65"/>
      <c r="G594" s="65"/>
      <c r="H594" s="65"/>
      <c r="I594" s="65"/>
      <c r="J594" s="65"/>
    </row>
    <row r="595" spans="1:10" ht="15">
      <c r="A595" s="65"/>
      <c r="B595" s="65"/>
      <c r="C595" s="65"/>
      <c r="D595" s="65"/>
      <c r="E595" s="65"/>
      <c r="F595" s="65"/>
      <c r="G595" s="65"/>
      <c r="H595" s="65"/>
      <c r="I595" s="65"/>
      <c r="J595" s="65"/>
    </row>
    <row r="596" spans="1:10" ht="15">
      <c r="A596" s="65"/>
      <c r="B596" s="65"/>
      <c r="C596" s="65"/>
      <c r="D596" s="65"/>
      <c r="E596" s="65"/>
      <c r="F596" s="65"/>
      <c r="G596" s="65"/>
      <c r="H596" s="65"/>
      <c r="I596" s="65"/>
      <c r="J596" s="65"/>
    </row>
    <row r="597" spans="1:10" ht="15">
      <c r="A597" s="65"/>
      <c r="B597" s="65"/>
      <c r="C597" s="65"/>
      <c r="D597" s="65"/>
      <c r="E597" s="65"/>
      <c r="F597" s="65"/>
      <c r="G597" s="65"/>
      <c r="H597" s="65"/>
      <c r="I597" s="65"/>
      <c r="J597" s="65"/>
    </row>
    <row r="598" spans="1:10" ht="15">
      <c r="A598" s="65"/>
      <c r="B598" s="65"/>
      <c r="C598" s="65"/>
      <c r="D598" s="65"/>
      <c r="E598" s="65"/>
      <c r="F598" s="65"/>
      <c r="G598" s="65"/>
      <c r="H598" s="65"/>
      <c r="I598" s="65"/>
      <c r="J598" s="65"/>
    </row>
    <row r="599" spans="1:10" ht="15">
      <c r="A599" s="65"/>
      <c r="B599" s="65"/>
      <c r="C599" s="65"/>
      <c r="D599" s="65"/>
      <c r="E599" s="65"/>
      <c r="F599" s="65"/>
      <c r="G599" s="65"/>
      <c r="H599" s="65"/>
      <c r="I599" s="65"/>
      <c r="J599" s="65"/>
    </row>
    <row r="600" spans="1:10" ht="15">
      <c r="A600" s="65"/>
      <c r="B600" s="65"/>
      <c r="C600" s="65"/>
      <c r="D600" s="65"/>
      <c r="E600" s="65"/>
      <c r="F600" s="65"/>
      <c r="G600" s="65"/>
      <c r="H600" s="65"/>
      <c r="I600" s="65"/>
      <c r="J600" s="65"/>
    </row>
    <row r="601" spans="1:10" ht="15">
      <c r="A601" s="65"/>
      <c r="B601" s="65"/>
      <c r="C601" s="65"/>
      <c r="D601" s="65"/>
      <c r="E601" s="65"/>
      <c r="F601" s="65"/>
      <c r="G601" s="65"/>
      <c r="H601" s="65"/>
      <c r="I601" s="65"/>
      <c r="J601" s="65"/>
    </row>
    <row r="602" spans="1:10" ht="15">
      <c r="A602" s="65"/>
      <c r="B602" s="65"/>
      <c r="C602" s="65"/>
      <c r="D602" s="65"/>
      <c r="E602" s="65"/>
      <c r="F602" s="65"/>
      <c r="G602" s="65"/>
      <c r="H602" s="65"/>
      <c r="I602" s="65"/>
      <c r="J602" s="65"/>
    </row>
    <row r="603" spans="1:10" ht="15">
      <c r="A603" s="65"/>
      <c r="B603" s="65"/>
      <c r="C603" s="65"/>
      <c r="D603" s="65"/>
      <c r="E603" s="65"/>
      <c r="F603" s="65"/>
      <c r="G603" s="65"/>
      <c r="H603" s="65"/>
      <c r="I603" s="65"/>
      <c r="J603" s="65"/>
    </row>
    <row r="604" spans="1:10" ht="15">
      <c r="A604" s="65"/>
      <c r="B604" s="65"/>
      <c r="C604" s="65"/>
      <c r="D604" s="65"/>
      <c r="E604" s="65"/>
      <c r="F604" s="65"/>
      <c r="G604" s="65"/>
      <c r="H604" s="65"/>
      <c r="I604" s="65"/>
      <c r="J604" s="65"/>
    </row>
    <row r="605" spans="1:10" ht="15">
      <c r="A605" s="65"/>
      <c r="B605" s="65"/>
      <c r="C605" s="65"/>
      <c r="D605" s="65"/>
      <c r="E605" s="65"/>
      <c r="F605" s="65"/>
      <c r="G605" s="65"/>
      <c r="H605" s="65"/>
      <c r="I605" s="65"/>
      <c r="J605" s="65"/>
    </row>
    <row r="606" spans="1:10" ht="15">
      <c r="A606" s="65"/>
      <c r="B606" s="65"/>
      <c r="C606" s="65"/>
      <c r="D606" s="65"/>
      <c r="E606" s="65"/>
      <c r="F606" s="65"/>
      <c r="G606" s="65"/>
      <c r="H606" s="65"/>
      <c r="I606" s="65"/>
      <c r="J606" s="65"/>
    </row>
    <row r="607" spans="1:10" ht="15">
      <c r="A607" s="65"/>
      <c r="B607" s="65"/>
      <c r="C607" s="65"/>
      <c r="D607" s="65"/>
      <c r="E607" s="65"/>
      <c r="F607" s="65"/>
      <c r="G607" s="65"/>
      <c r="H607" s="65"/>
      <c r="I607" s="65"/>
      <c r="J607" s="65"/>
    </row>
    <row r="608" spans="1:10" ht="15">
      <c r="A608" s="65"/>
      <c r="B608" s="65"/>
      <c r="C608" s="65"/>
      <c r="D608" s="65"/>
      <c r="E608" s="65"/>
      <c r="F608" s="65"/>
      <c r="G608" s="65"/>
      <c r="H608" s="65"/>
      <c r="I608" s="65"/>
      <c r="J608" s="65"/>
    </row>
    <row r="609" spans="1:10" ht="15">
      <c r="A609" s="65"/>
      <c r="B609" s="65"/>
      <c r="C609" s="65"/>
      <c r="D609" s="65"/>
      <c r="E609" s="65"/>
      <c r="F609" s="65"/>
      <c r="G609" s="65"/>
      <c r="H609" s="65"/>
      <c r="I609" s="65"/>
      <c r="J609" s="65"/>
    </row>
    <row r="610" spans="1:10" ht="15">
      <c r="A610" s="65"/>
      <c r="B610" s="65"/>
      <c r="C610" s="65"/>
      <c r="D610" s="65"/>
      <c r="E610" s="65"/>
      <c r="F610" s="65"/>
      <c r="G610" s="65"/>
      <c r="H610" s="65"/>
      <c r="I610" s="65"/>
      <c r="J610" s="65"/>
    </row>
    <row r="611" spans="1:10" ht="15">
      <c r="A611" s="65"/>
      <c r="B611" s="65"/>
      <c r="C611" s="65"/>
      <c r="D611" s="65"/>
      <c r="E611" s="65"/>
      <c r="F611" s="65"/>
      <c r="G611" s="65"/>
      <c r="H611" s="65"/>
      <c r="I611" s="65"/>
      <c r="J611" s="65"/>
    </row>
    <row r="612" spans="1:10" ht="15">
      <c r="A612" s="65"/>
      <c r="B612" s="65"/>
      <c r="C612" s="65"/>
      <c r="D612" s="65"/>
      <c r="E612" s="65"/>
      <c r="F612" s="65"/>
      <c r="G612" s="65"/>
      <c r="H612" s="65"/>
      <c r="I612" s="65"/>
      <c r="J612" s="65"/>
    </row>
    <row r="613" spans="1:10" ht="15">
      <c r="A613" s="65"/>
      <c r="B613" s="65"/>
      <c r="C613" s="65"/>
      <c r="D613" s="65"/>
      <c r="E613" s="65"/>
      <c r="F613" s="65"/>
      <c r="G613" s="65"/>
      <c r="H613" s="65"/>
      <c r="I613" s="65"/>
      <c r="J613" s="65"/>
    </row>
    <row r="614" spans="1:10" ht="15">
      <c r="A614" s="65"/>
      <c r="B614" s="65"/>
      <c r="C614" s="65"/>
      <c r="D614" s="65"/>
      <c r="E614" s="65"/>
      <c r="F614" s="65"/>
      <c r="G614" s="65"/>
      <c r="H614" s="65"/>
      <c r="I614" s="65"/>
      <c r="J614" s="65"/>
    </row>
    <row r="615" spans="1:10" ht="15">
      <c r="A615" s="65"/>
      <c r="B615" s="65"/>
      <c r="C615" s="65"/>
      <c r="D615" s="65"/>
      <c r="E615" s="65"/>
      <c r="F615" s="65"/>
      <c r="G615" s="65"/>
      <c r="H615" s="65"/>
      <c r="I615" s="65"/>
      <c r="J615" s="65"/>
    </row>
    <row r="616" spans="1:10" ht="15">
      <c r="A616" s="65"/>
      <c r="B616" s="65"/>
      <c r="C616" s="65"/>
      <c r="D616" s="65"/>
      <c r="E616" s="65"/>
      <c r="F616" s="65"/>
      <c r="G616" s="65"/>
      <c r="H616" s="65"/>
      <c r="I616" s="65"/>
      <c r="J616" s="65"/>
    </row>
    <row r="617" spans="1:10" ht="15">
      <c r="A617" s="65"/>
      <c r="B617" s="65"/>
      <c r="C617" s="65"/>
      <c r="D617" s="65"/>
      <c r="E617" s="65"/>
      <c r="F617" s="65"/>
      <c r="G617" s="65"/>
      <c r="H617" s="65"/>
      <c r="I617" s="65"/>
      <c r="J617" s="65"/>
    </row>
    <row r="618" spans="1:10" ht="15">
      <c r="A618" s="65"/>
      <c r="B618" s="65"/>
      <c r="C618" s="65"/>
      <c r="D618" s="65"/>
      <c r="E618" s="65"/>
      <c r="F618" s="65"/>
      <c r="G618" s="65"/>
      <c r="H618" s="65"/>
      <c r="I618" s="65"/>
      <c r="J618" s="65"/>
    </row>
    <row r="619" spans="1:10" ht="15">
      <c r="A619" s="65"/>
      <c r="B619" s="65"/>
      <c r="C619" s="65"/>
      <c r="D619" s="65"/>
      <c r="E619" s="65"/>
      <c r="F619" s="65"/>
      <c r="G619" s="65"/>
      <c r="H619" s="65"/>
      <c r="I619" s="65"/>
      <c r="J619" s="65"/>
    </row>
    <row r="620" spans="1:10" ht="15">
      <c r="A620" s="65"/>
      <c r="B620" s="65"/>
      <c r="C620" s="65"/>
      <c r="D620" s="65"/>
      <c r="E620" s="65"/>
      <c r="F620" s="65"/>
      <c r="G620" s="65"/>
      <c r="H620" s="65"/>
      <c r="I620" s="65"/>
      <c r="J620" s="65"/>
    </row>
    <row r="621" spans="1:10" ht="15">
      <c r="A621" s="65"/>
      <c r="B621" s="65"/>
      <c r="C621" s="65"/>
      <c r="D621" s="65"/>
      <c r="E621" s="65"/>
      <c r="F621" s="65"/>
      <c r="G621" s="65"/>
      <c r="H621" s="65"/>
      <c r="I621" s="65"/>
      <c r="J621" s="65"/>
    </row>
    <row r="622" spans="1:10" ht="15">
      <c r="A622" s="65"/>
      <c r="B622" s="65"/>
      <c r="C622" s="65"/>
      <c r="D622" s="65"/>
      <c r="E622" s="65"/>
      <c r="F622" s="65"/>
      <c r="G622" s="65"/>
      <c r="H622" s="65"/>
      <c r="I622" s="65"/>
      <c r="J622" s="65"/>
    </row>
    <row r="623" spans="1:10" ht="15">
      <c r="A623" s="65"/>
      <c r="B623" s="65"/>
      <c r="C623" s="65"/>
      <c r="D623" s="65"/>
      <c r="E623" s="65"/>
      <c r="F623" s="65"/>
      <c r="G623" s="65"/>
      <c r="H623" s="65"/>
      <c r="I623" s="65"/>
      <c r="J623" s="65"/>
    </row>
    <row r="624" spans="1:10" ht="15">
      <c r="A624" s="65"/>
      <c r="B624" s="65"/>
      <c r="C624" s="65"/>
      <c r="D624" s="65"/>
      <c r="E624" s="65"/>
      <c r="F624" s="65"/>
      <c r="G624" s="65"/>
      <c r="H624" s="65"/>
      <c r="I624" s="65"/>
      <c r="J624" s="65"/>
    </row>
    <row r="625" spans="1:10" ht="15">
      <c r="A625" s="65"/>
      <c r="B625" s="65"/>
      <c r="C625" s="65"/>
      <c r="D625" s="65"/>
      <c r="E625" s="65"/>
      <c r="F625" s="65"/>
      <c r="G625" s="65"/>
      <c r="H625" s="65"/>
      <c r="I625" s="65"/>
      <c r="J625" s="65"/>
    </row>
    <row r="626" spans="1:10" ht="15">
      <c r="A626" s="65"/>
      <c r="B626" s="65"/>
      <c r="C626" s="65"/>
      <c r="D626" s="65"/>
      <c r="E626" s="65"/>
      <c r="F626" s="65"/>
      <c r="G626" s="65"/>
      <c r="H626" s="65"/>
      <c r="I626" s="65"/>
      <c r="J626" s="65"/>
    </row>
    <row r="627" spans="1:10" ht="15">
      <c r="A627" s="65"/>
      <c r="B627" s="65"/>
      <c r="C627" s="65"/>
      <c r="D627" s="65"/>
      <c r="E627" s="65"/>
      <c r="F627" s="65"/>
      <c r="G627" s="65"/>
      <c r="H627" s="65"/>
      <c r="I627" s="65"/>
      <c r="J627" s="65"/>
    </row>
    <row r="628" spans="1:10" ht="15">
      <c r="A628" s="65"/>
      <c r="B628" s="65"/>
      <c r="C628" s="65"/>
      <c r="D628" s="65"/>
      <c r="E628" s="65"/>
      <c r="F628" s="65"/>
      <c r="G628" s="65"/>
      <c r="H628" s="65"/>
      <c r="I628" s="65"/>
      <c r="J628" s="65"/>
    </row>
    <row r="629" spans="1:10" ht="15">
      <c r="A629" s="65"/>
      <c r="B629" s="65"/>
      <c r="C629" s="65"/>
      <c r="D629" s="65"/>
      <c r="E629" s="65"/>
      <c r="F629" s="65"/>
      <c r="G629" s="65"/>
      <c r="H629" s="65"/>
      <c r="I629" s="65"/>
      <c r="J629" s="65"/>
    </row>
    <row r="630" spans="1:10" ht="15">
      <c r="A630" s="65"/>
      <c r="B630" s="65"/>
      <c r="C630" s="65"/>
      <c r="D630" s="65"/>
      <c r="E630" s="65"/>
      <c r="F630" s="65"/>
      <c r="G630" s="65"/>
      <c r="H630" s="65"/>
      <c r="I630" s="65"/>
      <c r="J630" s="65"/>
    </row>
    <row r="631" spans="1:10" ht="15">
      <c r="A631" s="65"/>
      <c r="B631" s="65"/>
      <c r="C631" s="65"/>
      <c r="D631" s="65"/>
      <c r="E631" s="65"/>
      <c r="F631" s="65"/>
      <c r="G631" s="65"/>
      <c r="H631" s="65"/>
      <c r="I631" s="65"/>
      <c r="J631" s="65"/>
    </row>
    <row r="632" spans="1:10" ht="15">
      <c r="A632" s="65"/>
      <c r="B632" s="65"/>
      <c r="C632" s="65"/>
      <c r="D632" s="65"/>
      <c r="E632" s="65"/>
      <c r="F632" s="65"/>
      <c r="G632" s="65"/>
      <c r="H632" s="65"/>
      <c r="I632" s="65"/>
      <c r="J632" s="65"/>
    </row>
    <row r="633" spans="1:10" ht="15">
      <c r="A633" s="65"/>
      <c r="B633" s="65"/>
      <c r="C633" s="65"/>
      <c r="D633" s="65"/>
      <c r="E633" s="65"/>
      <c r="F633" s="65"/>
      <c r="G633" s="65"/>
      <c r="H633" s="65"/>
      <c r="I633" s="65"/>
      <c r="J633" s="65"/>
    </row>
    <row r="634" spans="1:10" ht="15">
      <c r="A634" s="65"/>
      <c r="B634" s="65"/>
      <c r="C634" s="65"/>
      <c r="D634" s="65"/>
      <c r="E634" s="65"/>
      <c r="F634" s="65"/>
      <c r="G634" s="65"/>
      <c r="H634" s="65"/>
      <c r="I634" s="65"/>
      <c r="J634" s="65"/>
    </row>
    <row r="635" spans="1:10" ht="15">
      <c r="A635" s="65"/>
      <c r="B635" s="65"/>
      <c r="C635" s="65"/>
      <c r="D635" s="65"/>
      <c r="E635" s="65"/>
      <c r="F635" s="65"/>
      <c r="G635" s="65"/>
      <c r="H635" s="65"/>
      <c r="I635" s="65"/>
      <c r="J635" s="65"/>
    </row>
    <row r="636" spans="1:10" ht="15">
      <c r="A636" s="65"/>
      <c r="B636" s="65"/>
      <c r="C636" s="65"/>
      <c r="D636" s="65"/>
      <c r="E636" s="65"/>
      <c r="F636" s="65"/>
      <c r="G636" s="65"/>
      <c r="H636" s="65"/>
      <c r="I636" s="65"/>
      <c r="J636" s="65"/>
    </row>
    <row r="637" spans="1:10" ht="15">
      <c r="A637" s="65"/>
      <c r="B637" s="65"/>
      <c r="C637" s="65"/>
      <c r="D637" s="65"/>
      <c r="E637" s="65"/>
      <c r="F637" s="65"/>
      <c r="G637" s="65"/>
      <c r="H637" s="65"/>
      <c r="I637" s="65"/>
      <c r="J637" s="65"/>
    </row>
    <row r="638" spans="1:10" ht="15">
      <c r="A638" s="65"/>
      <c r="B638" s="65"/>
      <c r="C638" s="65"/>
      <c r="D638" s="65"/>
      <c r="E638" s="65"/>
      <c r="F638" s="65"/>
      <c r="G638" s="65"/>
      <c r="H638" s="65"/>
      <c r="I638" s="65"/>
      <c r="J638" s="65"/>
    </row>
    <row r="639" spans="1:10" ht="15">
      <c r="A639" s="65"/>
      <c r="B639" s="65"/>
      <c r="C639" s="65"/>
      <c r="D639" s="65"/>
      <c r="E639" s="65"/>
      <c r="F639" s="65"/>
      <c r="G639" s="65"/>
      <c r="H639" s="65"/>
      <c r="I639" s="65"/>
      <c r="J639" s="65"/>
    </row>
    <row r="640" spans="1:10" ht="15">
      <c r="A640" s="65"/>
      <c r="B640" s="65"/>
      <c r="C640" s="65"/>
      <c r="D640" s="65"/>
      <c r="E640" s="65"/>
      <c r="F640" s="65"/>
      <c r="G640" s="65"/>
      <c r="H640" s="65"/>
      <c r="I640" s="65"/>
      <c r="J640" s="65"/>
    </row>
    <row r="641" spans="1:10" ht="15">
      <c r="A641" s="65"/>
      <c r="B641" s="65"/>
      <c r="C641" s="65"/>
      <c r="D641" s="65"/>
      <c r="E641" s="65"/>
      <c r="F641" s="65"/>
      <c r="G641" s="65"/>
      <c r="H641" s="65"/>
      <c r="I641" s="65"/>
      <c r="J641" s="65"/>
    </row>
    <row r="642" spans="1:10" ht="15">
      <c r="A642" s="65"/>
      <c r="B642" s="65"/>
      <c r="C642" s="65"/>
      <c r="D642" s="65"/>
      <c r="E642" s="65"/>
      <c r="F642" s="65"/>
      <c r="G642" s="65"/>
      <c r="H642" s="65"/>
      <c r="I642" s="65"/>
      <c r="J642" s="65"/>
    </row>
    <row r="643" spans="1:10" ht="15">
      <c r="A643" s="65"/>
      <c r="B643" s="65"/>
      <c r="C643" s="65"/>
      <c r="D643" s="65"/>
      <c r="E643" s="65"/>
      <c r="F643" s="65"/>
      <c r="G643" s="65"/>
      <c r="H643" s="65"/>
      <c r="I643" s="65"/>
      <c r="J643" s="65"/>
    </row>
    <row r="644" spans="1:10" ht="15">
      <c r="A644" s="65"/>
      <c r="B644" s="65"/>
      <c r="C644" s="65"/>
      <c r="D644" s="65"/>
      <c r="E644" s="65"/>
      <c r="F644" s="65"/>
      <c r="G644" s="65"/>
      <c r="H644" s="65"/>
      <c r="I644" s="65"/>
      <c r="J644" s="65"/>
    </row>
    <row r="645" spans="1:10" ht="15">
      <c r="A645" s="65"/>
      <c r="B645" s="65"/>
      <c r="C645" s="65"/>
      <c r="D645" s="65"/>
      <c r="E645" s="65"/>
      <c r="F645" s="65"/>
      <c r="G645" s="65"/>
      <c r="H645" s="65"/>
      <c r="I645" s="65"/>
      <c r="J645" s="65"/>
    </row>
    <row r="646" spans="1:10" ht="15">
      <c r="A646" s="65"/>
      <c r="B646" s="65"/>
      <c r="C646" s="65"/>
      <c r="D646" s="65"/>
      <c r="E646" s="65"/>
      <c r="F646" s="65"/>
      <c r="G646" s="65"/>
      <c r="H646" s="65"/>
      <c r="I646" s="65"/>
      <c r="J646" s="65"/>
    </row>
    <row r="647" spans="1:10" ht="15">
      <c r="A647" s="65"/>
      <c r="B647" s="65"/>
      <c r="C647" s="65"/>
      <c r="D647" s="65"/>
      <c r="E647" s="65"/>
      <c r="F647" s="65"/>
      <c r="G647" s="65"/>
      <c r="H647" s="65"/>
      <c r="I647" s="65"/>
      <c r="J647" s="65"/>
    </row>
    <row r="648" spans="1:10" ht="15">
      <c r="A648" s="65"/>
      <c r="B648" s="65"/>
      <c r="C648" s="65"/>
      <c r="D648" s="65"/>
      <c r="E648" s="65"/>
      <c r="F648" s="65"/>
      <c r="G648" s="65"/>
      <c r="H648" s="65"/>
      <c r="I648" s="65"/>
      <c r="J648" s="65"/>
    </row>
    <row r="649" spans="1:10" ht="15">
      <c r="A649" s="65"/>
      <c r="B649" s="65"/>
      <c r="C649" s="65"/>
      <c r="D649" s="65"/>
      <c r="E649" s="65"/>
      <c r="F649" s="65"/>
      <c r="G649" s="65"/>
      <c r="H649" s="65"/>
      <c r="I649" s="65"/>
      <c r="J649" s="65"/>
    </row>
    <row r="650" spans="1:10" ht="15">
      <c r="A650" s="65"/>
      <c r="B650" s="65"/>
      <c r="C650" s="65"/>
      <c r="D650" s="65"/>
      <c r="E650" s="65"/>
      <c r="F650" s="65"/>
      <c r="G650" s="65"/>
      <c r="H650" s="65"/>
      <c r="I650" s="65"/>
      <c r="J650" s="65"/>
    </row>
    <row r="651" spans="1:10" ht="15">
      <c r="A651" s="65"/>
      <c r="B651" s="65"/>
      <c r="C651" s="65"/>
      <c r="D651" s="65"/>
      <c r="E651" s="65"/>
      <c r="F651" s="65"/>
      <c r="G651" s="65"/>
      <c r="H651" s="65"/>
      <c r="I651" s="65"/>
      <c r="J651" s="65"/>
    </row>
    <row r="652" spans="1:10" ht="15">
      <c r="A652" s="65"/>
      <c r="B652" s="65"/>
      <c r="C652" s="65"/>
      <c r="D652" s="65"/>
      <c r="E652" s="65"/>
      <c r="F652" s="65"/>
      <c r="G652" s="65"/>
      <c r="H652" s="65"/>
      <c r="I652" s="65"/>
      <c r="J652" s="65"/>
    </row>
    <row r="653" spans="1:10" ht="15">
      <c r="A653" s="65"/>
      <c r="B653" s="65"/>
      <c r="C653" s="65"/>
      <c r="D653" s="65"/>
      <c r="E653" s="65"/>
      <c r="F653" s="65"/>
      <c r="G653" s="65"/>
      <c r="H653" s="65"/>
      <c r="I653" s="65"/>
      <c r="J653" s="65"/>
    </row>
    <row r="654" spans="1:10" ht="15">
      <c r="A654" s="65"/>
      <c r="B654" s="65"/>
      <c r="C654" s="65"/>
      <c r="D654" s="65"/>
      <c r="E654" s="65"/>
      <c r="F654" s="65"/>
      <c r="G654" s="65"/>
      <c r="H654" s="65"/>
      <c r="I654" s="65"/>
      <c r="J654" s="65"/>
    </row>
    <row r="655" spans="1:10" ht="15">
      <c r="A655" s="65"/>
      <c r="B655" s="65"/>
      <c r="C655" s="65"/>
      <c r="D655" s="65"/>
      <c r="E655" s="65"/>
      <c r="F655" s="65"/>
      <c r="G655" s="65"/>
      <c r="H655" s="65"/>
      <c r="I655" s="65"/>
      <c r="J655" s="65"/>
    </row>
    <row r="656" spans="1:10" ht="15">
      <c r="A656" s="65"/>
      <c r="B656" s="65"/>
      <c r="C656" s="65"/>
      <c r="D656" s="65"/>
      <c r="E656" s="65"/>
      <c r="F656" s="65"/>
      <c r="G656" s="65"/>
      <c r="H656" s="65"/>
      <c r="I656" s="65"/>
      <c r="J656" s="65"/>
    </row>
    <row r="657" spans="1:10" ht="15">
      <c r="A657" s="65"/>
      <c r="B657" s="65"/>
      <c r="C657" s="65"/>
      <c r="D657" s="65"/>
      <c r="E657" s="65"/>
      <c r="F657" s="65"/>
      <c r="G657" s="65"/>
      <c r="H657" s="65"/>
      <c r="I657" s="65"/>
      <c r="J657" s="65"/>
    </row>
    <row r="658" spans="1:10" ht="15">
      <c r="A658" s="65"/>
      <c r="B658" s="65"/>
      <c r="C658" s="65"/>
      <c r="D658" s="65"/>
      <c r="E658" s="65"/>
      <c r="F658" s="65"/>
      <c r="G658" s="65"/>
      <c r="H658" s="65"/>
      <c r="I658" s="65"/>
      <c r="J658" s="65"/>
    </row>
    <row r="659" spans="1:10" ht="15">
      <c r="A659" s="65"/>
      <c r="B659" s="65"/>
      <c r="C659" s="65"/>
      <c r="D659" s="65"/>
      <c r="E659" s="65"/>
      <c r="F659" s="65"/>
      <c r="G659" s="65"/>
      <c r="H659" s="65"/>
      <c r="I659" s="65"/>
      <c r="J659" s="65"/>
    </row>
    <row r="660" spans="1:10" ht="15">
      <c r="A660" s="65"/>
      <c r="B660" s="65"/>
      <c r="C660" s="65"/>
      <c r="D660" s="65"/>
      <c r="E660" s="65"/>
      <c r="F660" s="65"/>
      <c r="G660" s="65"/>
      <c r="H660" s="65"/>
      <c r="I660" s="65"/>
      <c r="J660" s="65"/>
    </row>
    <row r="661" spans="1:10" ht="15">
      <c r="A661" s="65"/>
      <c r="B661" s="65"/>
      <c r="C661" s="65"/>
      <c r="D661" s="65"/>
      <c r="E661" s="65"/>
      <c r="F661" s="65"/>
      <c r="G661" s="65"/>
      <c r="H661" s="65"/>
      <c r="I661" s="65"/>
      <c r="J661" s="65"/>
    </row>
    <row r="662" spans="1:10" ht="15">
      <c r="A662" s="65"/>
      <c r="B662" s="65"/>
      <c r="C662" s="65"/>
      <c r="D662" s="65"/>
      <c r="E662" s="65"/>
      <c r="F662" s="65"/>
      <c r="G662" s="65"/>
      <c r="H662" s="65"/>
      <c r="I662" s="65"/>
      <c r="J662" s="65"/>
    </row>
    <row r="663" spans="1:10" ht="15">
      <c r="A663" s="65"/>
      <c r="B663" s="65"/>
      <c r="C663" s="65"/>
      <c r="D663" s="65"/>
      <c r="E663" s="65"/>
      <c r="F663" s="65"/>
      <c r="G663" s="65"/>
      <c r="H663" s="65"/>
      <c r="I663" s="65"/>
      <c r="J663" s="65"/>
    </row>
    <row r="664" spans="1:10" ht="15">
      <c r="A664" s="65"/>
      <c r="B664" s="65"/>
      <c r="C664" s="65"/>
      <c r="D664" s="65"/>
      <c r="E664" s="65"/>
      <c r="F664" s="65"/>
      <c r="G664" s="65"/>
      <c r="H664" s="65"/>
      <c r="I664" s="65"/>
      <c r="J664" s="65"/>
    </row>
    <row r="665" spans="1:10" ht="15">
      <c r="A665" s="65"/>
      <c r="B665" s="65"/>
      <c r="C665" s="65"/>
      <c r="D665" s="65"/>
      <c r="E665" s="65"/>
      <c r="F665" s="65"/>
      <c r="G665" s="65"/>
      <c r="H665" s="65"/>
      <c r="I665" s="65"/>
      <c r="J665" s="65"/>
    </row>
    <row r="666" spans="1:10" ht="15">
      <c r="A666" s="65"/>
      <c r="B666" s="65"/>
      <c r="C666" s="65"/>
      <c r="D666" s="65"/>
      <c r="E666" s="65"/>
      <c r="F666" s="65"/>
      <c r="G666" s="65"/>
      <c r="H666" s="65"/>
      <c r="I666" s="65"/>
      <c r="J666" s="65"/>
    </row>
    <row r="667" spans="1:10" ht="15">
      <c r="A667" s="65"/>
      <c r="B667" s="65"/>
      <c r="C667" s="65"/>
      <c r="D667" s="65"/>
      <c r="E667" s="65"/>
      <c r="F667" s="65"/>
      <c r="G667" s="65"/>
      <c r="H667" s="65"/>
      <c r="I667" s="65"/>
      <c r="J667" s="65"/>
    </row>
    <row r="668" spans="1:10" ht="15">
      <c r="A668" s="65"/>
      <c r="B668" s="65"/>
      <c r="C668" s="65"/>
      <c r="D668" s="65"/>
      <c r="E668" s="65"/>
      <c r="F668" s="65"/>
      <c r="G668" s="65"/>
      <c r="H668" s="65"/>
      <c r="I668" s="65"/>
      <c r="J668" s="65"/>
    </row>
    <row r="669" spans="1:10" ht="15">
      <c r="A669" s="65"/>
      <c r="B669" s="65"/>
      <c r="C669" s="65"/>
      <c r="D669" s="65"/>
      <c r="E669" s="65"/>
      <c r="F669" s="65"/>
      <c r="G669" s="65"/>
      <c r="H669" s="65"/>
      <c r="I669" s="65"/>
      <c r="J669" s="65"/>
    </row>
    <row r="670" spans="1:10" ht="15">
      <c r="A670" s="65"/>
      <c r="B670" s="65"/>
      <c r="C670" s="65"/>
      <c r="D670" s="65"/>
      <c r="E670" s="65"/>
      <c r="F670" s="65"/>
      <c r="G670" s="65"/>
      <c r="H670" s="65"/>
      <c r="I670" s="65"/>
      <c r="J670" s="65"/>
    </row>
    <row r="671" spans="1:10" ht="15">
      <c r="A671" s="65"/>
      <c r="B671" s="65"/>
      <c r="C671" s="65"/>
      <c r="D671" s="65"/>
      <c r="E671" s="65"/>
      <c r="F671" s="65"/>
      <c r="G671" s="65"/>
      <c r="H671" s="65"/>
      <c r="I671" s="65"/>
      <c r="J671" s="65"/>
    </row>
    <row r="672" spans="1:10" ht="15">
      <c r="A672" s="65"/>
      <c r="B672" s="65"/>
      <c r="C672" s="65"/>
      <c r="D672" s="65"/>
      <c r="E672" s="65"/>
      <c r="F672" s="65"/>
      <c r="G672" s="65"/>
      <c r="H672" s="65"/>
      <c r="I672" s="65"/>
      <c r="J672" s="65"/>
    </row>
    <row r="673" spans="1:10" ht="15">
      <c r="A673" s="65"/>
      <c r="B673" s="65"/>
      <c r="C673" s="65"/>
      <c r="D673" s="65"/>
      <c r="E673" s="65"/>
      <c r="F673" s="65"/>
      <c r="G673" s="65"/>
      <c r="H673" s="65"/>
      <c r="I673" s="65"/>
      <c r="J673" s="65"/>
    </row>
    <row r="674" spans="1:10" ht="15">
      <c r="A674" s="65"/>
      <c r="B674" s="65"/>
      <c r="C674" s="65"/>
      <c r="D674" s="65"/>
      <c r="E674" s="65"/>
      <c r="F674" s="65"/>
      <c r="G674" s="65"/>
      <c r="H674" s="65"/>
      <c r="I674" s="65"/>
      <c r="J674" s="65"/>
    </row>
    <row r="675" spans="1:10" ht="15">
      <c r="A675" s="65"/>
      <c r="B675" s="65"/>
      <c r="C675" s="65"/>
      <c r="D675" s="65"/>
      <c r="E675" s="65"/>
      <c r="F675" s="65"/>
      <c r="G675" s="65"/>
      <c r="H675" s="65"/>
      <c r="I675" s="65"/>
      <c r="J675" s="65"/>
    </row>
    <row r="676" spans="1:10" ht="15">
      <c r="A676" s="65"/>
      <c r="B676" s="65"/>
      <c r="C676" s="65"/>
      <c r="D676" s="65"/>
      <c r="E676" s="65"/>
      <c r="F676" s="65"/>
      <c r="G676" s="65"/>
      <c r="H676" s="65"/>
      <c r="I676" s="65"/>
      <c r="J676" s="65"/>
    </row>
    <row r="677" spans="1:10" ht="15">
      <c r="A677" s="65"/>
      <c r="B677" s="65"/>
      <c r="C677" s="65"/>
      <c r="D677" s="65"/>
      <c r="E677" s="65"/>
      <c r="F677" s="65"/>
      <c r="G677" s="65"/>
      <c r="H677" s="65"/>
      <c r="I677" s="65"/>
      <c r="J677" s="65"/>
    </row>
    <row r="678" spans="1:10" ht="15">
      <c r="A678" s="65"/>
      <c r="B678" s="65"/>
      <c r="C678" s="65"/>
      <c r="D678" s="65"/>
      <c r="E678" s="65"/>
      <c r="F678" s="65"/>
      <c r="G678" s="65"/>
      <c r="H678" s="65"/>
      <c r="I678" s="65"/>
      <c r="J678" s="65"/>
    </row>
    <row r="679" spans="1:10" ht="15">
      <c r="A679" s="65"/>
      <c r="B679" s="65"/>
      <c r="C679" s="65"/>
      <c r="D679" s="65"/>
      <c r="E679" s="65"/>
      <c r="F679" s="65"/>
      <c r="G679" s="65"/>
      <c r="H679" s="65"/>
      <c r="I679" s="65"/>
      <c r="J679" s="65"/>
    </row>
    <row r="680" spans="1:10" ht="15">
      <c r="A680" s="65"/>
      <c r="B680" s="65"/>
      <c r="C680" s="65"/>
      <c r="D680" s="65"/>
      <c r="E680" s="65"/>
      <c r="F680" s="65"/>
      <c r="G680" s="65"/>
      <c r="H680" s="65"/>
      <c r="I680" s="65"/>
      <c r="J680" s="65"/>
    </row>
    <row r="681" spans="1:10" ht="15">
      <c r="A681" s="65"/>
      <c r="B681" s="65"/>
      <c r="C681" s="65"/>
      <c r="D681" s="65"/>
      <c r="E681" s="65"/>
      <c r="F681" s="65"/>
      <c r="G681" s="65"/>
      <c r="H681" s="65"/>
      <c r="I681" s="65"/>
      <c r="J681" s="65"/>
    </row>
    <row r="682" spans="1:10" ht="15">
      <c r="A682" s="65"/>
      <c r="B682" s="65"/>
      <c r="C682" s="65"/>
      <c r="D682" s="65"/>
      <c r="E682" s="65"/>
      <c r="F682" s="65"/>
      <c r="G682" s="65"/>
      <c r="H682" s="65"/>
      <c r="I682" s="65"/>
      <c r="J682" s="65"/>
    </row>
    <row r="683" spans="1:10" ht="15">
      <c r="A683" s="65"/>
      <c r="B683" s="65"/>
      <c r="C683" s="65"/>
      <c r="D683" s="65"/>
      <c r="E683" s="65"/>
      <c r="F683" s="65"/>
      <c r="G683" s="65"/>
      <c r="H683" s="65"/>
      <c r="I683" s="65"/>
      <c r="J683" s="65"/>
    </row>
    <row r="684" spans="1:10" ht="15">
      <c r="A684" s="65"/>
      <c r="B684" s="65"/>
      <c r="C684" s="65"/>
      <c r="D684" s="65"/>
      <c r="E684" s="65"/>
      <c r="F684" s="65"/>
      <c r="G684" s="65"/>
      <c r="H684" s="65"/>
      <c r="I684" s="65"/>
      <c r="J684" s="65"/>
    </row>
    <row r="685" spans="1:10" ht="15">
      <c r="A685" s="65"/>
      <c r="B685" s="65"/>
      <c r="C685" s="65"/>
      <c r="D685" s="65"/>
      <c r="E685" s="65"/>
      <c r="F685" s="65"/>
      <c r="G685" s="65"/>
      <c r="H685" s="65"/>
      <c r="I685" s="65"/>
      <c r="J685" s="65"/>
    </row>
    <row r="686" spans="1:10" ht="15">
      <c r="A686" s="65"/>
      <c r="B686" s="65"/>
      <c r="C686" s="65"/>
      <c r="D686" s="65"/>
      <c r="E686" s="65"/>
      <c r="F686" s="65"/>
      <c r="G686" s="65"/>
      <c r="H686" s="65"/>
      <c r="I686" s="65"/>
      <c r="J686" s="65"/>
    </row>
    <row r="687" spans="1:10" ht="15">
      <c r="A687" s="65"/>
      <c r="B687" s="65"/>
      <c r="C687" s="65"/>
      <c r="D687" s="65"/>
      <c r="E687" s="65"/>
      <c r="F687" s="65"/>
      <c r="G687" s="65"/>
      <c r="H687" s="65"/>
      <c r="I687" s="65"/>
      <c r="J687" s="65"/>
    </row>
    <row r="688" spans="1:10" ht="15">
      <c r="A688" s="65"/>
      <c r="B688" s="65"/>
      <c r="C688" s="65"/>
      <c r="D688" s="65"/>
      <c r="E688" s="65"/>
      <c r="F688" s="65"/>
      <c r="G688" s="65"/>
      <c r="H688" s="65"/>
      <c r="I688" s="65"/>
      <c r="J688" s="65"/>
    </row>
    <row r="689" spans="1:10" ht="15">
      <c r="A689" s="65"/>
      <c r="B689" s="65"/>
      <c r="C689" s="65"/>
      <c r="D689" s="65"/>
      <c r="E689" s="65"/>
      <c r="F689" s="65"/>
      <c r="G689" s="65"/>
      <c r="H689" s="65"/>
      <c r="I689" s="65"/>
      <c r="J689" s="65"/>
    </row>
    <row r="690" spans="1:10" ht="15">
      <c r="A690" s="65"/>
      <c r="B690" s="65"/>
      <c r="C690" s="65"/>
      <c r="D690" s="65"/>
      <c r="E690" s="65"/>
      <c r="F690" s="65"/>
      <c r="G690" s="65"/>
      <c r="H690" s="65"/>
      <c r="I690" s="65"/>
      <c r="J690" s="65"/>
    </row>
    <row r="691" spans="1:10" ht="15">
      <c r="A691" s="65"/>
      <c r="B691" s="65"/>
      <c r="C691" s="65"/>
      <c r="D691" s="65"/>
      <c r="E691" s="65"/>
      <c r="F691" s="65"/>
      <c r="G691" s="65"/>
      <c r="H691" s="65"/>
      <c r="I691" s="65"/>
      <c r="J691" s="65"/>
    </row>
    <row r="692" spans="1:10" ht="15">
      <c r="A692" s="65"/>
      <c r="B692" s="65"/>
      <c r="C692" s="65"/>
      <c r="D692" s="65"/>
      <c r="E692" s="65"/>
      <c r="F692" s="65"/>
      <c r="G692" s="65"/>
      <c r="H692" s="65"/>
      <c r="I692" s="65"/>
      <c r="J692" s="65"/>
    </row>
    <row r="693" spans="1:10" ht="15">
      <c r="A693" s="65"/>
      <c r="B693" s="65"/>
      <c r="C693" s="65"/>
      <c r="D693" s="65"/>
      <c r="E693" s="65"/>
      <c r="F693" s="65"/>
      <c r="G693" s="65"/>
      <c r="H693" s="65"/>
      <c r="I693" s="65"/>
      <c r="J693" s="65"/>
    </row>
    <row r="694" spans="1:10" ht="15">
      <c r="A694" s="65"/>
      <c r="B694" s="65"/>
      <c r="C694" s="65"/>
      <c r="D694" s="65"/>
      <c r="E694" s="65"/>
      <c r="F694" s="65"/>
      <c r="G694" s="65"/>
      <c r="H694" s="65"/>
      <c r="I694" s="65"/>
      <c r="J694" s="65"/>
    </row>
    <row r="695" spans="1:10" ht="15">
      <c r="A695" s="65"/>
      <c r="B695" s="65"/>
      <c r="C695" s="65"/>
      <c r="D695" s="65"/>
      <c r="E695" s="65"/>
      <c r="F695" s="65"/>
      <c r="G695" s="65"/>
      <c r="H695" s="65"/>
      <c r="I695" s="65"/>
      <c r="J695" s="65"/>
    </row>
    <row r="696" spans="1:10" ht="15">
      <c r="A696" s="65"/>
      <c r="B696" s="65"/>
      <c r="C696" s="65"/>
      <c r="D696" s="65"/>
      <c r="E696" s="65"/>
      <c r="F696" s="65"/>
      <c r="G696" s="65"/>
      <c r="H696" s="65"/>
      <c r="I696" s="65"/>
      <c r="J696" s="65"/>
    </row>
    <row r="697" spans="1:10" ht="15">
      <c r="A697" s="65"/>
      <c r="B697" s="65"/>
      <c r="C697" s="65"/>
      <c r="D697" s="65"/>
      <c r="E697" s="65"/>
      <c r="F697" s="65"/>
      <c r="G697" s="65"/>
      <c r="H697" s="65"/>
      <c r="I697" s="65"/>
      <c r="J697" s="65"/>
    </row>
    <row r="698" spans="1:10" ht="15">
      <c r="A698" s="65"/>
      <c r="B698" s="65"/>
      <c r="C698" s="65"/>
      <c r="D698" s="65"/>
      <c r="E698" s="65"/>
      <c r="F698" s="65"/>
      <c r="G698" s="65"/>
      <c r="H698" s="65"/>
      <c r="I698" s="65"/>
      <c r="J698" s="65"/>
    </row>
    <row r="699" spans="1:10" ht="15">
      <c r="A699" s="65"/>
      <c r="B699" s="65"/>
      <c r="C699" s="65"/>
      <c r="D699" s="65"/>
      <c r="E699" s="65"/>
      <c r="F699" s="65"/>
      <c r="G699" s="65"/>
      <c r="H699" s="65"/>
      <c r="I699" s="65"/>
      <c r="J699" s="65"/>
    </row>
    <row r="700" spans="1:10" ht="15">
      <c r="A700" s="65"/>
      <c r="B700" s="65"/>
      <c r="C700" s="65"/>
      <c r="D700" s="65"/>
      <c r="E700" s="65"/>
      <c r="F700" s="65"/>
      <c r="G700" s="65"/>
      <c r="H700" s="65"/>
      <c r="I700" s="65"/>
      <c r="J700" s="65"/>
    </row>
    <row r="701" spans="1:10" ht="15">
      <c r="A701" s="65"/>
      <c r="B701" s="65"/>
      <c r="C701" s="65"/>
      <c r="D701" s="65"/>
      <c r="E701" s="65"/>
      <c r="F701" s="65"/>
      <c r="G701" s="65"/>
      <c r="H701" s="65"/>
      <c r="I701" s="65"/>
      <c r="J701" s="65"/>
    </row>
    <row r="702" spans="1:10" ht="15">
      <c r="A702" s="65"/>
      <c r="B702" s="65"/>
      <c r="C702" s="65"/>
      <c r="D702" s="65"/>
      <c r="E702" s="65"/>
      <c r="F702" s="65"/>
      <c r="G702" s="65"/>
      <c r="H702" s="65"/>
      <c r="I702" s="65"/>
      <c r="J702" s="65"/>
    </row>
    <row r="703" spans="1:10" ht="15">
      <c r="A703" s="65"/>
      <c r="B703" s="65"/>
      <c r="C703" s="65"/>
      <c r="D703" s="65"/>
      <c r="E703" s="65"/>
      <c r="F703" s="65"/>
      <c r="G703" s="65"/>
      <c r="H703" s="65"/>
      <c r="I703" s="65"/>
      <c r="J703" s="65"/>
    </row>
    <row r="704" spans="1:10" ht="15">
      <c r="A704" s="65"/>
      <c r="B704" s="65"/>
      <c r="C704" s="65"/>
      <c r="D704" s="65"/>
      <c r="E704" s="65"/>
      <c r="F704" s="65"/>
      <c r="G704" s="65"/>
      <c r="H704" s="65"/>
      <c r="I704" s="65"/>
      <c r="J704" s="65"/>
    </row>
    <row r="705" spans="1:10" ht="15">
      <c r="A705" s="65"/>
      <c r="B705" s="65"/>
      <c r="C705" s="65"/>
      <c r="D705" s="65"/>
      <c r="E705" s="65"/>
      <c r="F705" s="65"/>
      <c r="G705" s="65"/>
      <c r="H705" s="65"/>
      <c r="I705" s="65"/>
      <c r="J705" s="65"/>
    </row>
    <row r="706" spans="1:10" ht="15">
      <c r="A706" s="65"/>
      <c r="B706" s="65"/>
      <c r="C706" s="65"/>
      <c r="D706" s="65"/>
      <c r="E706" s="65"/>
      <c r="F706" s="65"/>
      <c r="G706" s="65"/>
      <c r="H706" s="65"/>
      <c r="I706" s="65"/>
      <c r="J706" s="65"/>
    </row>
    <row r="707" spans="1:10" ht="15">
      <c r="A707" s="65"/>
      <c r="B707" s="65"/>
      <c r="C707" s="65"/>
      <c r="D707" s="65"/>
      <c r="E707" s="65"/>
      <c r="F707" s="65"/>
      <c r="G707" s="65"/>
      <c r="H707" s="65"/>
      <c r="I707" s="65"/>
      <c r="J707" s="65"/>
    </row>
    <row r="708" spans="1:10" ht="15">
      <c r="A708" s="65"/>
      <c r="B708" s="65"/>
      <c r="C708" s="65"/>
      <c r="D708" s="65"/>
      <c r="E708" s="65"/>
      <c r="F708" s="65"/>
      <c r="G708" s="65"/>
      <c r="H708" s="65"/>
      <c r="I708" s="65"/>
      <c r="J708" s="65"/>
    </row>
    <row r="709" spans="1:10" ht="15">
      <c r="A709" s="65"/>
      <c r="B709" s="65"/>
      <c r="C709" s="65"/>
      <c r="D709" s="65"/>
      <c r="E709" s="65"/>
      <c r="F709" s="65"/>
      <c r="G709" s="65"/>
      <c r="H709" s="65"/>
      <c r="I709" s="65"/>
      <c r="J709" s="65"/>
    </row>
    <row r="710" spans="1:10" ht="15">
      <c r="A710" s="65"/>
      <c r="B710" s="65"/>
      <c r="C710" s="65"/>
      <c r="D710" s="65"/>
      <c r="E710" s="65"/>
      <c r="F710" s="65"/>
      <c r="G710" s="65"/>
      <c r="H710" s="65"/>
      <c r="I710" s="65"/>
      <c r="J710" s="65"/>
    </row>
    <row r="711" spans="1:10" ht="15">
      <c r="A711" s="65"/>
      <c r="B711" s="65"/>
      <c r="C711" s="65"/>
      <c r="D711" s="65"/>
      <c r="E711" s="65"/>
      <c r="F711" s="65"/>
      <c r="G711" s="65"/>
      <c r="H711" s="65"/>
      <c r="I711" s="65"/>
      <c r="J711" s="65"/>
    </row>
    <row r="712" spans="1:10" ht="15">
      <c r="A712" s="65"/>
      <c r="B712" s="65"/>
      <c r="C712" s="65"/>
      <c r="D712" s="65"/>
      <c r="E712" s="65"/>
      <c r="F712" s="65"/>
      <c r="G712" s="65"/>
      <c r="H712" s="65"/>
      <c r="I712" s="65"/>
      <c r="J712" s="65"/>
    </row>
    <row r="713" spans="1:10" ht="15">
      <c r="A713" s="65"/>
      <c r="B713" s="65"/>
      <c r="C713" s="65"/>
      <c r="D713" s="65"/>
      <c r="E713" s="65"/>
      <c r="F713" s="65"/>
      <c r="G713" s="65"/>
      <c r="H713" s="65"/>
      <c r="I713" s="65"/>
      <c r="J713" s="65"/>
    </row>
    <row r="714" spans="1:10" ht="15">
      <c r="A714" s="65"/>
      <c r="B714" s="65"/>
      <c r="C714" s="65"/>
      <c r="D714" s="65"/>
      <c r="E714" s="65"/>
      <c r="F714" s="65"/>
      <c r="G714" s="65"/>
      <c r="H714" s="65"/>
      <c r="I714" s="65"/>
      <c r="J714" s="65"/>
    </row>
    <row r="715" spans="1:10" ht="15">
      <c r="A715" s="65"/>
      <c r="B715" s="65"/>
      <c r="C715" s="65"/>
      <c r="D715" s="65"/>
      <c r="E715" s="65"/>
      <c r="F715" s="65"/>
      <c r="G715" s="65"/>
      <c r="H715" s="65"/>
      <c r="I715" s="65"/>
      <c r="J715" s="65"/>
    </row>
    <row r="716" spans="1:10" ht="15">
      <c r="A716" s="65"/>
      <c r="B716" s="65"/>
      <c r="C716" s="65"/>
      <c r="D716" s="65"/>
      <c r="E716" s="65"/>
      <c r="F716" s="65"/>
      <c r="G716" s="65"/>
      <c r="H716" s="65"/>
      <c r="I716" s="65"/>
      <c r="J716" s="65"/>
    </row>
    <row r="717" spans="1:10" ht="15">
      <c r="A717" s="65"/>
      <c r="B717" s="65"/>
      <c r="C717" s="65"/>
      <c r="D717" s="65"/>
      <c r="E717" s="65"/>
      <c r="F717" s="65"/>
      <c r="G717" s="65"/>
      <c r="H717" s="65"/>
      <c r="I717" s="65"/>
      <c r="J717" s="65"/>
    </row>
    <row r="718" spans="1:10" ht="15">
      <c r="A718" s="65"/>
      <c r="B718" s="65"/>
      <c r="C718" s="65"/>
      <c r="D718" s="65"/>
      <c r="E718" s="65"/>
      <c r="F718" s="65"/>
      <c r="G718" s="65"/>
      <c r="H718" s="65"/>
      <c r="I718" s="65"/>
      <c r="J718" s="65"/>
    </row>
    <row r="719" spans="1:10" ht="15">
      <c r="A719" s="65"/>
      <c r="B719" s="65"/>
      <c r="C719" s="65"/>
      <c r="D719" s="65"/>
      <c r="E719" s="65"/>
      <c r="F719" s="65"/>
      <c r="G719" s="65"/>
      <c r="H719" s="65"/>
      <c r="I719" s="65"/>
      <c r="J719" s="65"/>
    </row>
    <row r="720" spans="1:10" ht="15">
      <c r="A720" s="65"/>
      <c r="B720" s="65"/>
      <c r="C720" s="65"/>
      <c r="D720" s="65"/>
      <c r="E720" s="65"/>
      <c r="F720" s="65"/>
      <c r="G720" s="65"/>
      <c r="H720" s="65"/>
      <c r="I720" s="65"/>
      <c r="J720" s="65"/>
    </row>
    <row r="721" spans="1:10" ht="15">
      <c r="A721" s="65"/>
      <c r="B721" s="65"/>
      <c r="C721" s="65"/>
      <c r="D721" s="65"/>
      <c r="E721" s="65"/>
      <c r="F721" s="65"/>
      <c r="G721" s="65"/>
      <c r="H721" s="65"/>
      <c r="I721" s="65"/>
      <c r="J721" s="65"/>
    </row>
    <row r="722" spans="1:10" ht="15">
      <c r="A722" s="65"/>
      <c r="B722" s="65"/>
      <c r="C722" s="65"/>
      <c r="D722" s="65"/>
      <c r="E722" s="65"/>
      <c r="F722" s="65"/>
      <c r="G722" s="65"/>
      <c r="H722" s="65"/>
      <c r="I722" s="65"/>
      <c r="J722" s="65"/>
    </row>
    <row r="723" spans="1:10" ht="15">
      <c r="A723" s="65"/>
      <c r="B723" s="65"/>
      <c r="C723" s="65"/>
      <c r="D723" s="65"/>
      <c r="E723" s="65"/>
      <c r="F723" s="65"/>
      <c r="G723" s="65"/>
      <c r="H723" s="65"/>
      <c r="I723" s="65"/>
      <c r="J723" s="65"/>
    </row>
    <row r="724" spans="1:10" ht="15">
      <c r="A724" s="65"/>
      <c r="B724" s="65"/>
      <c r="C724" s="65"/>
      <c r="D724" s="65"/>
      <c r="E724" s="65"/>
      <c r="F724" s="65"/>
      <c r="G724" s="65"/>
      <c r="H724" s="65"/>
      <c r="I724" s="65"/>
      <c r="J724" s="65"/>
    </row>
    <row r="725" spans="1:10" ht="15">
      <c r="A725" s="65"/>
      <c r="B725" s="65"/>
      <c r="C725" s="65"/>
      <c r="D725" s="65"/>
      <c r="E725" s="65"/>
      <c r="F725" s="65"/>
      <c r="G725" s="65"/>
      <c r="H725" s="65"/>
      <c r="I725" s="65"/>
      <c r="J725" s="65"/>
    </row>
    <row r="726" spans="1:10" ht="15">
      <c r="A726" s="65"/>
      <c r="B726" s="65"/>
      <c r="C726" s="65"/>
      <c r="D726" s="65"/>
      <c r="E726" s="65"/>
      <c r="F726" s="65"/>
      <c r="G726" s="65"/>
      <c r="H726" s="65"/>
      <c r="I726" s="65"/>
      <c r="J726" s="65"/>
    </row>
    <row r="727" spans="1:10" ht="15">
      <c r="A727" s="65"/>
      <c r="B727" s="65"/>
      <c r="C727" s="65"/>
      <c r="D727" s="65"/>
      <c r="E727" s="65"/>
      <c r="F727" s="65"/>
      <c r="G727" s="65"/>
      <c r="H727" s="65"/>
      <c r="I727" s="65"/>
      <c r="J727" s="65"/>
    </row>
    <row r="728" spans="1:10" ht="15">
      <c r="A728" s="65"/>
      <c r="B728" s="65"/>
      <c r="C728" s="65"/>
      <c r="D728" s="65"/>
      <c r="E728" s="65"/>
      <c r="F728" s="65"/>
      <c r="G728" s="65"/>
      <c r="H728" s="65"/>
      <c r="I728" s="65"/>
      <c r="J728" s="65"/>
    </row>
    <row r="729" spans="1:10" ht="15">
      <c r="A729" s="65"/>
      <c r="B729" s="65"/>
      <c r="C729" s="65"/>
      <c r="D729" s="65"/>
      <c r="E729" s="65"/>
      <c r="F729" s="65"/>
      <c r="G729" s="65"/>
      <c r="H729" s="65"/>
      <c r="I729" s="65"/>
      <c r="J729" s="65"/>
    </row>
    <row r="730" spans="1:10" ht="15">
      <c r="A730" s="65"/>
      <c r="B730" s="65"/>
      <c r="C730" s="65"/>
      <c r="D730" s="65"/>
      <c r="E730" s="65"/>
      <c r="F730" s="65"/>
      <c r="G730" s="65"/>
      <c r="H730" s="65"/>
      <c r="I730" s="65"/>
      <c r="J730" s="65"/>
    </row>
    <row r="731" spans="1:10" ht="15">
      <c r="A731" s="65"/>
      <c r="B731" s="65"/>
      <c r="C731" s="65"/>
      <c r="D731" s="65"/>
      <c r="E731" s="65"/>
      <c r="F731" s="65"/>
      <c r="G731" s="65"/>
      <c r="H731" s="65"/>
      <c r="I731" s="65"/>
      <c r="J731" s="65"/>
    </row>
    <row r="732" spans="1:10" ht="15">
      <c r="A732" s="65"/>
      <c r="B732" s="65"/>
      <c r="C732" s="65"/>
      <c r="D732" s="65"/>
      <c r="E732" s="65"/>
      <c r="F732" s="65"/>
      <c r="G732" s="65"/>
      <c r="H732" s="65"/>
      <c r="I732" s="65"/>
      <c r="J732" s="65"/>
    </row>
    <row r="733" spans="1:10" ht="15">
      <c r="A733" s="65"/>
      <c r="B733" s="65"/>
      <c r="C733" s="65"/>
      <c r="D733" s="65"/>
      <c r="E733" s="65"/>
      <c r="F733" s="65"/>
      <c r="G733" s="65"/>
      <c r="H733" s="65"/>
      <c r="I733" s="65"/>
      <c r="J733" s="65"/>
    </row>
    <row r="734" spans="1:10" ht="15">
      <c r="A734" s="65"/>
      <c r="B734" s="65"/>
      <c r="C734" s="65"/>
      <c r="D734" s="65"/>
      <c r="E734" s="65"/>
      <c r="F734" s="65"/>
      <c r="G734" s="65"/>
      <c r="H734" s="65"/>
      <c r="I734" s="65"/>
      <c r="J734" s="65"/>
    </row>
    <row r="735" spans="1:10" ht="15">
      <c r="A735" s="65"/>
      <c r="B735" s="65"/>
      <c r="C735" s="65"/>
      <c r="D735" s="65"/>
      <c r="E735" s="65"/>
      <c r="F735" s="65"/>
      <c r="G735" s="65"/>
      <c r="H735" s="65"/>
      <c r="I735" s="65"/>
      <c r="J735" s="65"/>
    </row>
    <row r="736" spans="1:10" ht="15">
      <c r="A736" s="65"/>
      <c r="B736" s="65"/>
      <c r="C736" s="65"/>
      <c r="D736" s="65"/>
      <c r="E736" s="65"/>
      <c r="F736" s="65"/>
      <c r="G736" s="65"/>
      <c r="H736" s="65"/>
      <c r="I736" s="65"/>
      <c r="J736" s="65"/>
    </row>
    <row r="737" spans="1:10" ht="15">
      <c r="A737" s="65"/>
      <c r="B737" s="65"/>
      <c r="C737" s="65"/>
      <c r="D737" s="65"/>
      <c r="E737" s="65"/>
      <c r="F737" s="65"/>
      <c r="G737" s="65"/>
      <c r="H737" s="65"/>
      <c r="I737" s="65"/>
      <c r="J737" s="65"/>
    </row>
    <row r="738" spans="1:10" ht="15">
      <c r="A738" s="65"/>
      <c r="B738" s="65"/>
      <c r="C738" s="65"/>
      <c r="D738" s="65"/>
      <c r="E738" s="65"/>
      <c r="F738" s="65"/>
      <c r="G738" s="65"/>
      <c r="H738" s="65"/>
      <c r="I738" s="65"/>
      <c r="J738" s="65"/>
    </row>
    <row r="739" spans="1:10" ht="15">
      <c r="A739" s="65"/>
      <c r="B739" s="65"/>
      <c r="C739" s="65"/>
      <c r="D739" s="65"/>
      <c r="E739" s="65"/>
      <c r="F739" s="65"/>
      <c r="G739" s="65"/>
      <c r="H739" s="65"/>
      <c r="I739" s="65"/>
      <c r="J739" s="65"/>
    </row>
    <row r="740" spans="1:10" ht="15">
      <c r="A740" s="65"/>
      <c r="B740" s="65"/>
      <c r="C740" s="65"/>
      <c r="D740" s="65"/>
      <c r="E740" s="65"/>
      <c r="F740" s="65"/>
      <c r="G740" s="65"/>
      <c r="H740" s="65"/>
      <c r="I740" s="65"/>
      <c r="J740" s="65"/>
    </row>
    <row r="741" spans="1:10" ht="15">
      <c r="A741" s="65"/>
      <c r="B741" s="65"/>
      <c r="C741" s="65"/>
      <c r="D741" s="65"/>
      <c r="E741" s="65"/>
      <c r="F741" s="65"/>
      <c r="G741" s="65"/>
      <c r="H741" s="65"/>
      <c r="I741" s="65"/>
      <c r="J741" s="65"/>
    </row>
    <row r="742" spans="1:10" ht="15">
      <c r="A742" s="65"/>
      <c r="B742" s="65"/>
      <c r="C742" s="65"/>
      <c r="D742" s="65"/>
      <c r="E742" s="65"/>
      <c r="F742" s="65"/>
      <c r="G742" s="65"/>
      <c r="H742" s="65"/>
      <c r="I742" s="65"/>
      <c r="J742" s="65"/>
    </row>
    <row r="743" spans="1:10" ht="15">
      <c r="A743" s="65"/>
      <c r="B743" s="65"/>
      <c r="C743" s="65"/>
      <c r="D743" s="65"/>
      <c r="E743" s="65"/>
      <c r="F743" s="65"/>
      <c r="G743" s="65"/>
      <c r="H743" s="65"/>
      <c r="I743" s="65"/>
      <c r="J743" s="65"/>
    </row>
    <row r="744" spans="1:10" ht="15">
      <c r="A744" s="65"/>
      <c r="B744" s="65"/>
      <c r="C744" s="65"/>
      <c r="D744" s="65"/>
      <c r="E744" s="65"/>
      <c r="F744" s="65"/>
      <c r="G744" s="65"/>
      <c r="H744" s="65"/>
      <c r="I744" s="65"/>
      <c r="J744" s="65"/>
    </row>
    <row r="745" spans="1:10" ht="15">
      <c r="A745" s="65"/>
      <c r="B745" s="65"/>
      <c r="C745" s="65"/>
      <c r="D745" s="65"/>
      <c r="E745" s="65"/>
      <c r="F745" s="65"/>
      <c r="G745" s="65"/>
      <c r="H745" s="65"/>
      <c r="I745" s="65"/>
      <c r="J745" s="65"/>
    </row>
    <row r="746" spans="1:10" ht="15">
      <c r="A746" s="65"/>
      <c r="B746" s="65"/>
      <c r="C746" s="65"/>
      <c r="D746" s="65"/>
      <c r="E746" s="65"/>
      <c r="F746" s="65"/>
      <c r="G746" s="65"/>
      <c r="H746" s="65"/>
      <c r="I746" s="65"/>
      <c r="J746" s="65"/>
    </row>
    <row r="747" spans="1:10" ht="15">
      <c r="A747" s="65"/>
      <c r="B747" s="65"/>
      <c r="C747" s="65"/>
      <c r="D747" s="65"/>
      <c r="E747" s="65"/>
      <c r="F747" s="65"/>
      <c r="G747" s="65"/>
      <c r="H747" s="65"/>
      <c r="I747" s="65"/>
      <c r="J747" s="65"/>
    </row>
    <row r="748" spans="1:10" ht="15">
      <c r="A748" s="65"/>
      <c r="B748" s="65"/>
      <c r="C748" s="65"/>
      <c r="D748" s="65"/>
      <c r="E748" s="65"/>
      <c r="F748" s="65"/>
      <c r="G748" s="65"/>
      <c r="H748" s="65"/>
      <c r="I748" s="65"/>
      <c r="J748" s="65"/>
    </row>
    <row r="749" spans="1:10" ht="15">
      <c r="A749" s="65"/>
      <c r="B749" s="65"/>
      <c r="C749" s="65"/>
      <c r="D749" s="65"/>
      <c r="E749" s="65"/>
      <c r="F749" s="65"/>
      <c r="G749" s="65"/>
      <c r="H749" s="65"/>
      <c r="I749" s="65"/>
      <c r="J749" s="65"/>
    </row>
    <row r="750" spans="1:10" ht="15">
      <c r="A750" s="65"/>
      <c r="B750" s="65"/>
      <c r="C750" s="65"/>
      <c r="D750" s="65"/>
      <c r="E750" s="65"/>
      <c r="F750" s="65"/>
      <c r="G750" s="65"/>
      <c r="H750" s="65"/>
      <c r="I750" s="65"/>
      <c r="J750" s="65"/>
    </row>
    <row r="751" spans="1:10" ht="15">
      <c r="A751" s="65"/>
      <c r="B751" s="65"/>
      <c r="C751" s="65"/>
      <c r="D751" s="65"/>
      <c r="E751" s="65"/>
      <c r="F751" s="65"/>
      <c r="G751" s="65"/>
      <c r="H751" s="65"/>
      <c r="I751" s="65"/>
      <c r="J751" s="65"/>
    </row>
    <row r="752" spans="1:10" ht="15">
      <c r="A752" s="65"/>
      <c r="B752" s="65"/>
      <c r="C752" s="65"/>
      <c r="D752" s="65"/>
      <c r="E752" s="65"/>
      <c r="F752" s="65"/>
      <c r="G752" s="65"/>
      <c r="H752" s="65"/>
      <c r="I752" s="65"/>
      <c r="J752" s="65"/>
    </row>
    <row r="753" spans="1:10" ht="15">
      <c r="A753" s="65"/>
      <c r="B753" s="65"/>
      <c r="C753" s="65"/>
      <c r="D753" s="65"/>
      <c r="E753" s="65"/>
      <c r="F753" s="65"/>
      <c r="G753" s="65"/>
      <c r="H753" s="65"/>
      <c r="I753" s="65"/>
      <c r="J753" s="65"/>
    </row>
    <row r="754" spans="1:10" ht="15">
      <c r="A754" s="65"/>
      <c r="B754" s="65"/>
      <c r="C754" s="65"/>
      <c r="D754" s="65"/>
      <c r="E754" s="65"/>
      <c r="F754" s="65"/>
      <c r="G754" s="65"/>
      <c r="H754" s="65"/>
      <c r="I754" s="65"/>
      <c r="J754" s="65"/>
    </row>
    <row r="755" spans="1:10" ht="15">
      <c r="A755" s="65"/>
      <c r="B755" s="65"/>
      <c r="C755" s="65"/>
      <c r="D755" s="65"/>
      <c r="E755" s="65"/>
      <c r="F755" s="65"/>
      <c r="G755" s="65"/>
      <c r="H755" s="65"/>
      <c r="I755" s="65"/>
      <c r="J755" s="65"/>
    </row>
    <row r="756" spans="1:10" ht="15">
      <c r="A756" s="65"/>
      <c r="B756" s="65"/>
      <c r="C756" s="65"/>
      <c r="D756" s="65"/>
      <c r="E756" s="65"/>
      <c r="F756" s="65"/>
      <c r="G756" s="65"/>
      <c r="H756" s="65"/>
      <c r="I756" s="65"/>
      <c r="J756" s="65"/>
    </row>
    <row r="757" spans="1:10" ht="15">
      <c r="A757" s="65"/>
      <c r="B757" s="65"/>
      <c r="C757" s="65"/>
      <c r="D757" s="65"/>
      <c r="E757" s="65"/>
      <c r="F757" s="65"/>
      <c r="G757" s="65"/>
      <c r="H757" s="65"/>
      <c r="I757" s="65"/>
      <c r="J757" s="65"/>
    </row>
    <row r="758" spans="1:10" ht="15">
      <c r="A758" s="65"/>
      <c r="B758" s="65"/>
      <c r="C758" s="65"/>
      <c r="D758" s="65"/>
      <c r="E758" s="65"/>
      <c r="F758" s="65"/>
      <c r="G758" s="65"/>
      <c r="H758" s="65"/>
      <c r="I758" s="65"/>
      <c r="J758" s="65"/>
    </row>
    <row r="759" spans="1:10" ht="15">
      <c r="A759" s="65"/>
      <c r="B759" s="65"/>
      <c r="C759" s="65"/>
      <c r="D759" s="65"/>
      <c r="E759" s="65"/>
      <c r="F759" s="65"/>
      <c r="G759" s="65"/>
      <c r="H759" s="65"/>
      <c r="I759" s="65"/>
      <c r="J759" s="65"/>
    </row>
    <row r="760" spans="1:10" ht="15">
      <c r="A760" s="65"/>
      <c r="B760" s="65"/>
      <c r="C760" s="65"/>
      <c r="D760" s="65"/>
      <c r="E760" s="65"/>
      <c r="F760" s="65"/>
      <c r="G760" s="65"/>
      <c r="H760" s="65"/>
      <c r="I760" s="65"/>
      <c r="J760" s="65"/>
    </row>
    <row r="761" spans="1:10" ht="15">
      <c r="A761" s="65"/>
      <c r="B761" s="65"/>
      <c r="C761" s="65"/>
      <c r="D761" s="65"/>
      <c r="E761" s="65"/>
      <c r="F761" s="65"/>
      <c r="G761" s="65"/>
      <c r="H761" s="65"/>
      <c r="I761" s="65"/>
      <c r="J761" s="65"/>
    </row>
    <row r="762" spans="1:10" ht="15">
      <c r="A762" s="65"/>
      <c r="B762" s="65"/>
      <c r="C762" s="65"/>
      <c r="D762" s="65"/>
      <c r="E762" s="65"/>
      <c r="F762" s="65"/>
      <c r="G762" s="65"/>
      <c r="H762" s="65"/>
      <c r="I762" s="65"/>
      <c r="J762" s="65"/>
    </row>
    <row r="763" spans="1:10" ht="15">
      <c r="A763" s="65"/>
      <c r="B763" s="65"/>
      <c r="C763" s="65"/>
      <c r="D763" s="65"/>
      <c r="E763" s="65"/>
      <c r="F763" s="65"/>
      <c r="G763" s="65"/>
      <c r="H763" s="65"/>
      <c r="I763" s="65"/>
      <c r="J763" s="65"/>
    </row>
    <row r="764" spans="1:10" ht="15">
      <c r="A764" s="65"/>
      <c r="B764" s="65"/>
      <c r="C764" s="65"/>
      <c r="D764" s="65"/>
      <c r="E764" s="65"/>
      <c r="F764" s="65"/>
      <c r="G764" s="65"/>
      <c r="H764" s="65"/>
      <c r="I764" s="65"/>
      <c r="J764" s="65"/>
    </row>
    <row r="765" spans="1:10" ht="15">
      <c r="A765" s="65"/>
      <c r="B765" s="65"/>
      <c r="C765" s="65"/>
      <c r="D765" s="65"/>
      <c r="E765" s="65"/>
      <c r="F765" s="65"/>
      <c r="G765" s="65"/>
      <c r="H765" s="65"/>
      <c r="I765" s="65"/>
      <c r="J765" s="65"/>
    </row>
    <row r="766" spans="1:10" ht="15">
      <c r="A766" s="65"/>
      <c r="B766" s="65"/>
      <c r="C766" s="65"/>
      <c r="D766" s="65"/>
      <c r="E766" s="65"/>
      <c r="F766" s="65"/>
      <c r="G766" s="65"/>
      <c r="H766" s="65"/>
      <c r="I766" s="65"/>
      <c r="J766" s="65"/>
    </row>
    <row r="767" spans="1:10" ht="15">
      <c r="A767" s="65"/>
      <c r="B767" s="65"/>
      <c r="C767" s="65"/>
      <c r="D767" s="65"/>
      <c r="E767" s="65"/>
      <c r="F767" s="65"/>
      <c r="G767" s="65"/>
      <c r="H767" s="65"/>
      <c r="I767" s="65"/>
      <c r="J767" s="65"/>
    </row>
    <row r="768" spans="1:10" ht="15">
      <c r="A768" s="65"/>
      <c r="B768" s="65"/>
      <c r="C768" s="65"/>
      <c r="D768" s="65"/>
      <c r="E768" s="65"/>
      <c r="F768" s="65"/>
      <c r="G768" s="65"/>
      <c r="H768" s="65"/>
      <c r="I768" s="65"/>
      <c r="J768" s="65"/>
    </row>
    <row r="769" spans="1:10" ht="15">
      <c r="A769" s="65"/>
      <c r="B769" s="65"/>
      <c r="C769" s="65"/>
      <c r="D769" s="65"/>
      <c r="E769" s="65"/>
      <c r="F769" s="65"/>
      <c r="G769" s="65"/>
      <c r="H769" s="65"/>
      <c r="I769" s="65"/>
      <c r="J769" s="65"/>
    </row>
    <row r="770" spans="1:10" ht="15">
      <c r="A770" s="65"/>
      <c r="B770" s="65"/>
      <c r="C770" s="65"/>
      <c r="D770" s="65"/>
      <c r="E770" s="65"/>
      <c r="F770" s="65"/>
      <c r="G770" s="65"/>
      <c r="H770" s="65"/>
      <c r="I770" s="65"/>
      <c r="J770" s="65"/>
    </row>
    <row r="771" spans="1:10" ht="15">
      <c r="A771" s="65"/>
      <c r="B771" s="65"/>
      <c r="C771" s="65"/>
      <c r="D771" s="65"/>
      <c r="E771" s="65"/>
      <c r="F771" s="65"/>
      <c r="G771" s="65"/>
      <c r="H771" s="65"/>
      <c r="I771" s="65"/>
      <c r="J771" s="65"/>
    </row>
    <row r="772" spans="1:10" ht="15">
      <c r="A772" s="65"/>
      <c r="B772" s="65"/>
      <c r="C772" s="65"/>
      <c r="D772" s="65"/>
      <c r="E772" s="65"/>
      <c r="F772" s="65"/>
      <c r="G772" s="65"/>
      <c r="H772" s="65"/>
      <c r="I772" s="65"/>
      <c r="J772" s="65"/>
    </row>
    <row r="773" spans="1:10" ht="15">
      <c r="A773" s="65"/>
      <c r="B773" s="65"/>
      <c r="C773" s="65"/>
      <c r="D773" s="65"/>
      <c r="E773" s="65"/>
      <c r="F773" s="65"/>
      <c r="G773" s="65"/>
      <c r="H773" s="65"/>
      <c r="I773" s="65"/>
      <c r="J773" s="65"/>
    </row>
    <row r="774" spans="1:10" ht="15">
      <c r="A774" s="65"/>
      <c r="B774" s="65"/>
      <c r="C774" s="65"/>
      <c r="D774" s="65"/>
      <c r="E774" s="65"/>
      <c r="F774" s="65"/>
      <c r="G774" s="65"/>
      <c r="H774" s="65"/>
      <c r="I774" s="65"/>
      <c r="J774" s="65"/>
    </row>
    <row r="775" spans="1:10" ht="15">
      <c r="A775" s="65"/>
      <c r="B775" s="65"/>
      <c r="C775" s="65"/>
      <c r="D775" s="65"/>
      <c r="E775" s="65"/>
      <c r="F775" s="65"/>
      <c r="G775" s="65"/>
      <c r="H775" s="65"/>
      <c r="I775" s="65"/>
      <c r="J775" s="65"/>
    </row>
  </sheetData>
  <sheetProtection sheet="1" objects="1" scenarios="1"/>
  <printOptions horizontalCentered="1"/>
  <pageMargins left="0.5" right="0.25" top="1.25" bottom="0.75" header="0.5" footer="0.25"/>
  <pageSetup horizontalDpi="600" verticalDpi="600" orientation="portrait" scale="64"/>
  <headerFooter alignWithMargins="0">
    <oddHeader>&amp;R&amp;"Arial,Bold"&amp;11AUDIT ADJUSTMENTS
(Transfer to appropriate Audit Worksheets)
</oddHeader>
    <oddFooter xml:space="preserve">&amp;L&amp;F
&amp;A&amp;CAudit Adjustments - &amp;P of &amp;N
&amp;R&amp;D
(release 11.02)    </oddFooter>
  </headerFooter>
  <rowBreaks count="1" manualBreakCount="1">
    <brk id="6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9"/>
  <dimension ref="A1:A1"/>
  <sheetViews>
    <sheetView zoomScalePageLayoutView="0" workbookViewId="0" topLeftCell="A1">
      <selection activeCell="C7" sqref="C7:D7"/>
    </sheetView>
  </sheetViews>
  <sheetFormatPr defaultColWidth="8.8515625" defaultRowHeight="12.75"/>
  <sheetData/>
  <sheetProtection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7"/>
  <dimension ref="A1:A1"/>
  <sheetViews>
    <sheetView zoomScalePageLayoutView="0" workbookViewId="0" topLeftCell="A1">
      <selection activeCell="C7" sqref="C7:D7"/>
    </sheetView>
  </sheetViews>
  <sheetFormatPr defaultColWidth="8.8515625" defaultRowHeight="12.75"/>
  <sheetData/>
  <sheetProtection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B1:L45"/>
  <sheetViews>
    <sheetView showGridLines="0" tabSelected="1" zoomScalePageLayoutView="0" workbookViewId="0" topLeftCell="A2">
      <selection activeCell="B44" sqref="B44"/>
    </sheetView>
  </sheetViews>
  <sheetFormatPr defaultColWidth="8.00390625" defaultRowHeight="12.75"/>
  <cols>
    <col min="1" max="5" width="8.00390625" style="495" customWidth="1"/>
    <col min="6" max="6" width="11.140625" style="495" bestFit="1" customWidth="1"/>
    <col min="7" max="7" width="8.00390625" style="495" customWidth="1"/>
    <col min="8" max="8" width="11.140625" style="495" bestFit="1" customWidth="1"/>
    <col min="9" max="16384" width="8.00390625" style="495" customWidth="1"/>
  </cols>
  <sheetData>
    <row r="1" spans="2:12" ht="18.75">
      <c r="B1" s="522" t="s">
        <v>833</v>
      </c>
      <c r="C1" s="522"/>
      <c r="D1" s="522"/>
      <c r="E1" s="522"/>
      <c r="F1" s="522"/>
      <c r="G1" s="522"/>
      <c r="H1" s="522"/>
      <c r="I1" s="522"/>
      <c r="J1" s="522"/>
      <c r="K1" s="522"/>
      <c r="L1" s="494"/>
    </row>
    <row r="2" spans="2:12" ht="12.75"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496"/>
    </row>
    <row r="3" spans="2:12" ht="15">
      <c r="B3" s="524" t="s">
        <v>803</v>
      </c>
      <c r="C3" s="524"/>
      <c r="D3" s="524"/>
      <c r="E3" s="524"/>
      <c r="F3" s="524"/>
      <c r="G3" s="524"/>
      <c r="H3" s="524"/>
      <c r="I3" s="524"/>
      <c r="J3" s="524"/>
      <c r="K3" s="524"/>
      <c r="L3" s="497"/>
    </row>
    <row r="4" spans="2:12" ht="12.75"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</row>
    <row r="5" spans="2:12" ht="12.75">
      <c r="B5" s="531" t="s">
        <v>822</v>
      </c>
      <c r="C5" s="531"/>
      <c r="D5" s="531"/>
      <c r="E5" s="531"/>
      <c r="F5" s="531"/>
      <c r="G5" s="531"/>
      <c r="H5" s="531"/>
      <c r="I5" s="531"/>
      <c r="J5" s="531"/>
      <c r="K5" s="531"/>
      <c r="L5" s="498"/>
    </row>
    <row r="6" ht="12.75">
      <c r="L6" s="498"/>
    </row>
    <row r="7" spans="2:12" ht="19.5">
      <c r="B7" s="537">
        <f>ProviderName</f>
        <v>0</v>
      </c>
      <c r="C7" s="537"/>
      <c r="D7" s="537"/>
      <c r="E7" s="537"/>
      <c r="F7" s="537"/>
      <c r="G7" s="537"/>
      <c r="H7" s="537"/>
      <c r="I7" s="537"/>
      <c r="J7" s="537"/>
      <c r="K7" s="537"/>
      <c r="L7" s="492"/>
    </row>
    <row r="8" spans="2:12" ht="12.75">
      <c r="B8" s="498"/>
      <c r="C8" s="498"/>
      <c r="D8" s="498" t="s">
        <v>804</v>
      </c>
      <c r="E8" s="498"/>
      <c r="F8" s="493">
        <f>Begindate</f>
        <v>0</v>
      </c>
      <c r="G8" s="496" t="s">
        <v>805</v>
      </c>
      <c r="H8" s="493">
        <f>Enddate</f>
        <v>0</v>
      </c>
      <c r="I8" s="498"/>
      <c r="J8" s="498"/>
      <c r="K8" s="498"/>
      <c r="L8" s="498"/>
    </row>
    <row r="9" spans="2:12" ht="12.75">
      <c r="B9" s="498"/>
      <c r="C9" s="498"/>
      <c r="D9" s="498"/>
      <c r="E9" s="498"/>
      <c r="F9" s="498"/>
      <c r="G9" s="498"/>
      <c r="H9" s="498"/>
      <c r="I9" s="498"/>
      <c r="J9" s="498"/>
      <c r="K9" s="498"/>
      <c r="L9" s="498"/>
    </row>
    <row r="10" spans="2:12" ht="12.75">
      <c r="B10" s="533" t="s">
        <v>806</v>
      </c>
      <c r="C10" s="533"/>
      <c r="D10" s="533"/>
      <c r="E10" s="533"/>
      <c r="F10" s="533"/>
      <c r="G10" s="533"/>
      <c r="H10" s="533"/>
      <c r="I10" s="533"/>
      <c r="J10" s="533"/>
      <c r="K10" s="533"/>
      <c r="L10" s="533"/>
    </row>
    <row r="11" spans="2:12" ht="12.75">
      <c r="B11" s="499" t="s">
        <v>815</v>
      </c>
      <c r="C11" s="499"/>
      <c r="D11" s="499"/>
      <c r="E11" s="499"/>
      <c r="F11" s="499"/>
      <c r="G11" s="499"/>
      <c r="H11" s="499"/>
      <c r="I11" s="499"/>
      <c r="J11" s="499"/>
      <c r="K11" s="499"/>
      <c r="L11" s="499"/>
    </row>
    <row r="13" spans="2:12" ht="15.75">
      <c r="B13" s="500"/>
      <c r="C13" s="501"/>
      <c r="D13" s="501"/>
      <c r="E13" s="501"/>
      <c r="F13" s="501"/>
      <c r="G13" s="501"/>
      <c r="H13" s="502"/>
      <c r="I13" s="534"/>
      <c r="J13" s="535"/>
      <c r="K13" s="536"/>
      <c r="L13" s="503"/>
    </row>
    <row r="14" spans="2:12" ht="15.75">
      <c r="B14" s="504" t="s">
        <v>807</v>
      </c>
      <c r="C14" s="505"/>
      <c r="D14" s="505"/>
      <c r="E14" s="505"/>
      <c r="F14" s="505"/>
      <c r="G14" s="505"/>
      <c r="H14" s="506"/>
      <c r="I14" s="525">
        <f>H!C32</f>
        <v>0</v>
      </c>
      <c r="J14" s="526"/>
      <c r="K14" s="527"/>
      <c r="L14" s="507"/>
    </row>
    <row r="15" spans="2:11" ht="15.75">
      <c r="B15" s="508"/>
      <c r="C15" s="509"/>
      <c r="D15" s="509"/>
      <c r="E15" s="509"/>
      <c r="F15" s="509"/>
      <c r="G15" s="509"/>
      <c r="I15" s="510"/>
      <c r="J15" s="511"/>
      <c r="K15" s="512"/>
    </row>
    <row r="16" spans="2:11" ht="15.75">
      <c r="B16" s="513" t="s">
        <v>808</v>
      </c>
      <c r="C16" s="505"/>
      <c r="D16" s="505"/>
      <c r="E16" s="505"/>
      <c r="F16" s="505"/>
      <c r="G16" s="505"/>
      <c r="H16" s="514"/>
      <c r="I16" s="525">
        <v>0</v>
      </c>
      <c r="J16" s="526"/>
      <c r="K16" s="527"/>
    </row>
    <row r="17" spans="2:11" ht="15.75">
      <c r="B17" s="515"/>
      <c r="C17" s="516"/>
      <c r="D17" s="516"/>
      <c r="E17" s="516"/>
      <c r="F17" s="516"/>
      <c r="G17" s="516"/>
      <c r="H17" s="507"/>
      <c r="I17" s="517"/>
      <c r="J17" s="518"/>
      <c r="K17" s="519"/>
    </row>
    <row r="18" spans="2:11" ht="15.75">
      <c r="B18" s="504" t="s">
        <v>809</v>
      </c>
      <c r="C18" s="505"/>
      <c r="D18" s="505"/>
      <c r="E18" s="505"/>
      <c r="F18" s="505"/>
      <c r="G18" s="505"/>
      <c r="H18" s="514"/>
      <c r="I18" s="528">
        <f>SUM(I14:K16)</f>
        <v>0</v>
      </c>
      <c r="J18" s="529"/>
      <c r="K18" s="530"/>
    </row>
    <row r="19" spans="2:11" ht="15.75">
      <c r="B19" s="508"/>
      <c r="C19" s="509"/>
      <c r="D19" s="509"/>
      <c r="E19" s="509"/>
      <c r="F19" s="509"/>
      <c r="G19" s="509"/>
      <c r="I19" s="510"/>
      <c r="J19" s="511"/>
      <c r="K19" s="512"/>
    </row>
    <row r="20" spans="2:11" ht="15.75">
      <c r="B20" s="504" t="s">
        <v>823</v>
      </c>
      <c r="C20" s="505"/>
      <c r="D20" s="505"/>
      <c r="E20" s="505"/>
      <c r="F20" s="505"/>
      <c r="G20" s="505"/>
      <c r="H20" s="514"/>
      <c r="I20" s="525">
        <f>H!C38</f>
        <v>0</v>
      </c>
      <c r="J20" s="526"/>
      <c r="K20" s="527"/>
    </row>
    <row r="21" spans="2:11" ht="15.75">
      <c r="B21" s="508"/>
      <c r="C21" s="509"/>
      <c r="D21" s="509"/>
      <c r="E21" s="509"/>
      <c r="F21" s="509"/>
      <c r="G21" s="509"/>
      <c r="I21" s="510"/>
      <c r="J21" s="511"/>
      <c r="K21" s="512"/>
    </row>
    <row r="22" spans="2:11" ht="15.75">
      <c r="B22" s="504" t="s">
        <v>810</v>
      </c>
      <c r="C22" s="505"/>
      <c r="D22" s="505"/>
      <c r="E22" s="505"/>
      <c r="F22" s="505"/>
      <c r="G22" s="505"/>
      <c r="H22" s="514"/>
      <c r="I22" s="538">
        <f>I18-I20</f>
        <v>0</v>
      </c>
      <c r="J22" s="539"/>
      <c r="K22" s="540"/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5" spans="2:11" ht="12.75">
      <c r="B35" s="514"/>
      <c r="C35" s="514"/>
      <c r="D35" s="514"/>
      <c r="E35" s="514"/>
      <c r="F35" s="514"/>
      <c r="I35" s="514"/>
      <c r="J35" s="514"/>
      <c r="K35" s="514"/>
    </row>
    <row r="36" spans="2:9" ht="12.75">
      <c r="B36" s="532" t="s">
        <v>811</v>
      </c>
      <c r="C36" s="532"/>
      <c r="D36" s="532"/>
      <c r="E36" s="532"/>
      <c r="F36" s="532"/>
      <c r="I36" s="495" t="s">
        <v>812</v>
      </c>
    </row>
    <row r="37" spans="2:6" ht="12.75">
      <c r="B37" s="520"/>
      <c r="C37" s="520"/>
      <c r="D37" s="520"/>
      <c r="E37" s="520"/>
      <c r="F37" s="520"/>
    </row>
    <row r="38" spans="2:6" ht="12.75">
      <c r="B38" s="520" t="s">
        <v>813</v>
      </c>
      <c r="C38" s="520"/>
      <c r="D38" s="520"/>
      <c r="E38" s="520"/>
      <c r="F38" s="520"/>
    </row>
    <row r="39" spans="2:6" ht="12.75">
      <c r="B39" s="520"/>
      <c r="C39" s="520"/>
      <c r="D39" s="520"/>
      <c r="E39" s="520"/>
      <c r="F39" s="520"/>
    </row>
    <row r="41" ht="12.75">
      <c r="B41" s="521" t="s">
        <v>814</v>
      </c>
    </row>
    <row r="42" ht="12.75">
      <c r="B42" s="521"/>
    </row>
    <row r="43" ht="12.75">
      <c r="B43" s="495" t="s">
        <v>833</v>
      </c>
    </row>
    <row r="44" ht="12.75">
      <c r="B44" s="495" t="s">
        <v>830</v>
      </c>
    </row>
    <row r="45" ht="12.75">
      <c r="B45" s="495" t="s">
        <v>824</v>
      </c>
    </row>
  </sheetData>
  <sheetProtection/>
  <mergeCells count="13">
    <mergeCell ref="B36:F36"/>
    <mergeCell ref="B10:L10"/>
    <mergeCell ref="I13:K13"/>
    <mergeCell ref="B7:K7"/>
    <mergeCell ref="I16:K16"/>
    <mergeCell ref="I20:K20"/>
    <mergeCell ref="I22:K22"/>
    <mergeCell ref="B1:K1"/>
    <mergeCell ref="B2:K2"/>
    <mergeCell ref="B3:K3"/>
    <mergeCell ref="I14:K14"/>
    <mergeCell ref="I18:K18"/>
    <mergeCell ref="B5:K5"/>
  </mergeCells>
  <printOptions horizontalCentered="1"/>
  <pageMargins left="0.5" right="0.5" top="0.5" bottom="0.5" header="0.5" footer="0.5"/>
  <pageSetup fitToHeight="1" fitToWidth="1" horizontalDpi="600" verticalDpi="600" orientation="portrait" scale="95" r:id="rId1"/>
  <headerFooter alignWithMargins="0">
    <oddFooter>&amp;L&amp;"Times New Roman,Regular"&amp;6&amp;F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U803"/>
  <sheetViews>
    <sheetView showGridLines="0" zoomScale="75" zoomScaleNormal="75" zoomScalePageLayoutView="0" workbookViewId="0" topLeftCell="A1">
      <selection activeCell="C38" sqref="C38"/>
    </sheetView>
  </sheetViews>
  <sheetFormatPr defaultColWidth="7.8515625" defaultRowHeight="12.75"/>
  <cols>
    <col min="1" max="1" width="4.8515625" style="61" customWidth="1"/>
    <col min="2" max="2" width="24.00390625" style="28" customWidth="1"/>
    <col min="3" max="3" width="22.140625" style="28" customWidth="1"/>
    <col min="4" max="4" width="42.7109375" style="28" customWidth="1"/>
    <col min="5" max="5" width="11.00390625" style="28" customWidth="1"/>
    <col min="6" max="16384" width="7.8515625" style="28" customWidth="1"/>
  </cols>
  <sheetData>
    <row r="1" spans="1:4" ht="14.25">
      <c r="A1" s="449"/>
      <c r="B1" s="89"/>
      <c r="C1" s="89"/>
      <c r="D1" s="89"/>
    </row>
    <row r="2" spans="1:4" ht="14.25">
      <c r="A2" s="449"/>
      <c r="B2" s="89"/>
      <c r="C2" s="89"/>
      <c r="D2" s="89"/>
    </row>
    <row r="3" spans="1:4" ht="14.25">
      <c r="A3" s="449"/>
      <c r="B3" s="89"/>
      <c r="C3" s="89"/>
      <c r="D3" s="89"/>
    </row>
    <row r="4" spans="1:4" ht="14.25">
      <c r="A4" s="449"/>
      <c r="B4" s="89"/>
      <c r="C4" s="89"/>
      <c r="D4" s="89"/>
    </row>
    <row r="5" spans="1:5" ht="14.25">
      <c r="A5" s="449"/>
      <c r="B5" s="89"/>
      <c r="C5" s="89"/>
      <c r="D5" s="89"/>
      <c r="E5" s="28" t="s">
        <v>39</v>
      </c>
    </row>
    <row r="6" spans="1:4" ht="14.25">
      <c r="A6" s="449"/>
      <c r="B6" s="89"/>
      <c r="C6" s="89"/>
      <c r="D6" s="89"/>
    </row>
    <row r="8" spans="1:4" ht="18">
      <c r="A8" s="45" t="s">
        <v>40</v>
      </c>
      <c r="C8" s="542"/>
      <c r="D8" s="542"/>
    </row>
    <row r="9" spans="1:4" ht="14.25">
      <c r="A9" s="28"/>
      <c r="B9" s="29"/>
      <c r="C9" s="63"/>
      <c r="D9" s="63"/>
    </row>
    <row r="10" spans="1:4" ht="14.25">
      <c r="A10" s="28"/>
      <c r="B10" s="29"/>
      <c r="C10" s="63"/>
      <c r="D10" s="63"/>
    </row>
    <row r="11" spans="1:4" ht="15.75">
      <c r="A11" s="30" t="s">
        <v>41</v>
      </c>
      <c r="C11" s="541"/>
      <c r="D11" s="541"/>
    </row>
    <row r="12" spans="2:4" ht="14.25">
      <c r="B12" s="128"/>
      <c r="C12" s="63"/>
      <c r="D12" s="63"/>
    </row>
    <row r="13" spans="2:4" ht="15.75">
      <c r="B13" s="128"/>
      <c r="C13" s="541"/>
      <c r="D13" s="541"/>
    </row>
    <row r="14" spans="2:17" ht="14.25">
      <c r="B14" s="128"/>
      <c r="C14" s="64"/>
      <c r="D14" s="64"/>
      <c r="Q14" s="352"/>
    </row>
    <row r="15" spans="1:4" ht="15.75">
      <c r="A15" s="45" t="s">
        <v>819</v>
      </c>
      <c r="C15" s="541"/>
      <c r="D15" s="541"/>
    </row>
    <row r="16" spans="1:4" ht="14.25">
      <c r="A16" s="28"/>
      <c r="C16" s="64"/>
      <c r="D16" s="64"/>
    </row>
    <row r="17" ht="14.25">
      <c r="C17" s="63"/>
    </row>
    <row r="18" spans="1:4" ht="15">
      <c r="A18" s="65"/>
      <c r="B18" s="87" t="s">
        <v>43</v>
      </c>
      <c r="C18" s="64"/>
      <c r="D18" s="291" t="s">
        <v>44</v>
      </c>
    </row>
    <row r="19" spans="1:4" ht="18">
      <c r="A19" s="28"/>
      <c r="B19" s="305" t="s">
        <v>45</v>
      </c>
      <c r="C19" s="314"/>
      <c r="D19" s="64"/>
    </row>
    <row r="20" spans="2:5" ht="15.75" thickBot="1">
      <c r="B20" s="82"/>
      <c r="C20" s="82"/>
      <c r="D20" s="75" t="s">
        <v>46</v>
      </c>
      <c r="E20" s="298"/>
    </row>
    <row r="21" spans="1:3" ht="18">
      <c r="A21" s="28"/>
      <c r="B21" s="305" t="s">
        <v>47</v>
      </c>
      <c r="C21" s="314"/>
    </row>
    <row r="22" spans="2:5" ht="15.75" thickBot="1">
      <c r="B22" s="82"/>
      <c r="C22" s="82"/>
      <c r="D22" s="75" t="s">
        <v>48</v>
      </c>
      <c r="E22" s="298"/>
    </row>
    <row r="23" spans="2:4" ht="14.25">
      <c r="B23" s="82"/>
      <c r="C23" s="82"/>
      <c r="D23" s="82"/>
    </row>
    <row r="24" spans="2:4" ht="14.25">
      <c r="B24" s="82"/>
      <c r="C24" s="82"/>
      <c r="D24" s="82"/>
    </row>
    <row r="25" spans="2:4" ht="14.25">
      <c r="B25" s="82"/>
      <c r="C25" s="82"/>
      <c r="D25" s="82"/>
    </row>
    <row r="26" spans="1:5" ht="14.25">
      <c r="A26" s="146" t="s">
        <v>681</v>
      </c>
      <c r="B26" s="146"/>
      <c r="C26" s="147"/>
      <c r="D26" s="147"/>
      <c r="E26" s="147"/>
    </row>
    <row r="27" spans="1:21" s="95" customFormat="1" ht="15">
      <c r="A27" s="146" t="s">
        <v>49</v>
      </c>
      <c r="B27" s="146"/>
      <c r="C27" s="146"/>
      <c r="D27" s="146"/>
      <c r="E27" s="146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4"/>
      <c r="Q27" s="134"/>
      <c r="R27" s="134"/>
      <c r="S27" s="134"/>
      <c r="T27" s="134"/>
      <c r="U27" s="134"/>
    </row>
    <row r="28" spans="1:21" s="95" customFormat="1" ht="15">
      <c r="A28" s="148"/>
      <c r="B28" s="149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4"/>
      <c r="Q28" s="134"/>
      <c r="R28" s="134"/>
      <c r="S28" s="134"/>
      <c r="T28" s="134"/>
      <c r="U28" s="134"/>
    </row>
    <row r="29" spans="1:21" s="95" customFormat="1" ht="15">
      <c r="A29" s="150" t="s">
        <v>50</v>
      </c>
      <c r="B29" s="149" t="s">
        <v>51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4"/>
      <c r="Q29" s="134"/>
      <c r="R29" s="134"/>
      <c r="S29" s="134"/>
      <c r="T29" s="134"/>
      <c r="U29" s="134"/>
    </row>
    <row r="30" spans="1:21" s="95" customFormat="1" ht="15">
      <c r="A30" s="150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4"/>
      <c r="Q30" s="134"/>
      <c r="R30" s="134"/>
      <c r="S30" s="134"/>
      <c r="T30" s="134"/>
      <c r="U30" s="134"/>
    </row>
    <row r="31" spans="1:21" s="95" customFormat="1" ht="15">
      <c r="A31" s="150" t="s">
        <v>52</v>
      </c>
      <c r="B31" s="149" t="s">
        <v>53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4"/>
      <c r="Q31" s="134"/>
      <c r="R31" s="134"/>
      <c r="S31" s="134"/>
      <c r="T31" s="134"/>
      <c r="U31" s="134"/>
    </row>
    <row r="32" spans="1:21" s="95" customFormat="1" ht="15">
      <c r="A32" s="150"/>
      <c r="B32" s="149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4"/>
      <c r="Q32" s="134"/>
      <c r="R32" s="134"/>
      <c r="S32" s="134"/>
      <c r="T32" s="134"/>
      <c r="U32" s="134"/>
    </row>
    <row r="33" spans="1:21" s="95" customFormat="1" ht="15">
      <c r="A33" s="150" t="s">
        <v>54</v>
      </c>
      <c r="B33" s="149" t="s">
        <v>759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4"/>
      <c r="Q33" s="134"/>
      <c r="R33" s="134"/>
      <c r="S33" s="134"/>
      <c r="T33" s="134"/>
      <c r="U33" s="134"/>
    </row>
    <row r="34" spans="1:21" s="95" customFormat="1" ht="15">
      <c r="A34" s="150"/>
      <c r="B34" s="149" t="s">
        <v>55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134"/>
      <c r="R34" s="134"/>
      <c r="S34" s="134"/>
      <c r="T34" s="134"/>
      <c r="U34" s="134"/>
    </row>
    <row r="35" spans="1:21" s="95" customFormat="1" ht="15">
      <c r="A35" s="150"/>
      <c r="B35" s="149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134"/>
      <c r="R35" s="134"/>
      <c r="S35" s="134"/>
      <c r="T35" s="134"/>
      <c r="U35" s="134"/>
    </row>
    <row r="36" spans="1:21" s="95" customFormat="1" ht="15">
      <c r="A36" s="150" t="s">
        <v>56</v>
      </c>
      <c r="B36" s="149" t="s">
        <v>57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134"/>
      <c r="R36" s="134"/>
      <c r="S36" s="134"/>
      <c r="T36" s="134"/>
      <c r="U36" s="134"/>
    </row>
    <row r="37" spans="1:21" s="167" customFormat="1" ht="19.5">
      <c r="A37" s="164"/>
      <c r="B37" s="165"/>
      <c r="C37" s="162" t="s">
        <v>833</v>
      </c>
      <c r="D37" s="162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6"/>
      <c r="Q37" s="166"/>
      <c r="R37" s="166"/>
      <c r="S37" s="166"/>
      <c r="T37" s="166"/>
      <c r="U37" s="166"/>
    </row>
    <row r="38" spans="1:21" s="167" customFormat="1" ht="19.5">
      <c r="A38" s="164"/>
      <c r="B38" s="165"/>
      <c r="C38" s="162" t="s">
        <v>828</v>
      </c>
      <c r="D38" s="162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6"/>
      <c r="Q38" s="166"/>
      <c r="R38" s="166"/>
      <c r="S38" s="166"/>
      <c r="T38" s="166"/>
      <c r="U38" s="166"/>
    </row>
    <row r="39" spans="1:21" s="167" customFormat="1" ht="19.5">
      <c r="A39" s="164"/>
      <c r="B39" s="165"/>
      <c r="C39" s="162" t="s">
        <v>829</v>
      </c>
      <c r="D39" s="162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6"/>
      <c r="Q39" s="166"/>
      <c r="R39" s="166"/>
      <c r="S39" s="166"/>
      <c r="T39" s="166"/>
      <c r="U39" s="166"/>
    </row>
    <row r="40" spans="1:21" s="167" customFormat="1" ht="19.5">
      <c r="A40" s="164"/>
      <c r="B40" s="165"/>
      <c r="C40" s="162" t="s">
        <v>824</v>
      </c>
      <c r="D40" s="162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6"/>
      <c r="Q40" s="166"/>
      <c r="R40" s="166"/>
      <c r="S40" s="166"/>
      <c r="T40" s="166"/>
      <c r="U40" s="166"/>
    </row>
    <row r="41" spans="1:21" s="167" customFormat="1" ht="19.5">
      <c r="A41" s="164"/>
      <c r="B41" s="165"/>
      <c r="C41" s="162"/>
      <c r="D41" s="162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6"/>
      <c r="Q41" s="166"/>
      <c r="R41" s="166"/>
      <c r="S41" s="166"/>
      <c r="T41" s="166"/>
      <c r="U41" s="166"/>
    </row>
    <row r="42" spans="1:21" s="167" customFormat="1" ht="19.5">
      <c r="A42" s="164"/>
      <c r="B42" s="165"/>
      <c r="C42" s="162"/>
      <c r="D42" s="162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6"/>
      <c r="Q42" s="166"/>
      <c r="R42" s="166"/>
      <c r="S42" s="166"/>
      <c r="T42" s="166"/>
      <c r="U42" s="166"/>
    </row>
    <row r="43" spans="1:21" s="95" customFormat="1" ht="15">
      <c r="A43" s="150"/>
      <c r="B43" s="149" t="s">
        <v>751</v>
      </c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4"/>
      <c r="Q43" s="134"/>
      <c r="R43" s="134"/>
      <c r="S43" s="134"/>
      <c r="T43" s="134"/>
      <c r="U43" s="134"/>
    </row>
    <row r="44" spans="1:21" s="95" customFormat="1" ht="15">
      <c r="A44" s="150"/>
      <c r="B44" s="149" t="s">
        <v>752</v>
      </c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4"/>
      <c r="Q44" s="134"/>
      <c r="R44" s="134"/>
      <c r="S44" s="134"/>
      <c r="T44" s="134"/>
      <c r="U44" s="134"/>
    </row>
    <row r="45" spans="1:21" s="95" customFormat="1" ht="15">
      <c r="A45" s="150"/>
      <c r="B45" s="149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4"/>
      <c r="Q45" s="134"/>
      <c r="R45" s="134"/>
      <c r="S45" s="134"/>
      <c r="T45" s="134"/>
      <c r="U45" s="134"/>
    </row>
    <row r="46" spans="1:21" s="95" customFormat="1" ht="15">
      <c r="A46" s="150" t="s">
        <v>58</v>
      </c>
      <c r="B46" s="149" t="s">
        <v>637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134"/>
      <c r="R46" s="134"/>
      <c r="S46" s="134"/>
      <c r="T46" s="134"/>
      <c r="U46" s="134"/>
    </row>
    <row r="47" spans="1:21" s="95" customFormat="1" ht="15">
      <c r="A47" s="150"/>
      <c r="B47" s="149" t="s">
        <v>59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134"/>
      <c r="R47" s="134"/>
      <c r="S47" s="134"/>
      <c r="T47" s="134"/>
      <c r="U47" s="134"/>
    </row>
    <row r="48" spans="1:21" s="95" customFormat="1" ht="15">
      <c r="A48" s="150"/>
      <c r="B48" s="149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134"/>
      <c r="R48" s="134"/>
      <c r="S48" s="134"/>
      <c r="T48" s="134"/>
      <c r="U48" s="134"/>
    </row>
    <row r="49" spans="1:21" s="95" customFormat="1" ht="15">
      <c r="A49" s="150" t="s">
        <v>60</v>
      </c>
      <c r="B49" s="149" t="s">
        <v>61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134"/>
      <c r="R49" s="134"/>
      <c r="S49" s="134"/>
      <c r="T49" s="134"/>
      <c r="U49" s="134"/>
    </row>
    <row r="50" spans="1:21" s="95" customFormat="1" ht="15">
      <c r="A50" s="150"/>
      <c r="B50" s="149" t="s">
        <v>62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134"/>
      <c r="R50" s="134"/>
      <c r="S50" s="134"/>
      <c r="T50" s="134"/>
      <c r="U50" s="134"/>
    </row>
    <row r="51" spans="1:21" s="95" customFormat="1" ht="15">
      <c r="A51" s="150"/>
      <c r="B51" s="149" t="s">
        <v>753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134"/>
      <c r="R51" s="134"/>
      <c r="S51" s="134"/>
      <c r="T51" s="134"/>
      <c r="U51" s="134"/>
    </row>
    <row r="52" spans="1:21" s="95" customFormat="1" ht="15">
      <c r="A52" s="150"/>
      <c r="B52" s="149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4"/>
      <c r="Q52" s="134"/>
      <c r="R52" s="134"/>
      <c r="S52" s="134"/>
      <c r="T52" s="134"/>
      <c r="U52" s="134"/>
    </row>
    <row r="53" spans="1:21" s="95" customFormat="1" ht="15">
      <c r="A53" s="150" t="s">
        <v>229</v>
      </c>
      <c r="B53" s="149" t="s">
        <v>712</v>
      </c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4"/>
      <c r="Q53" s="134"/>
      <c r="R53" s="134"/>
      <c r="S53" s="134"/>
      <c r="T53" s="134"/>
      <c r="U53" s="134"/>
    </row>
    <row r="54" spans="2:8" ht="15.75" thickBot="1">
      <c r="B54" s="51"/>
      <c r="H54" s="82"/>
    </row>
    <row r="55" spans="1:8" ht="16.5" thickBot="1" thickTop="1">
      <c r="A55" s="251" t="s">
        <v>636</v>
      </c>
      <c r="B55" s="252"/>
      <c r="C55" s="252"/>
      <c r="D55" s="252"/>
      <c r="E55" s="253"/>
      <c r="H55" s="82"/>
    </row>
    <row r="56" spans="1:8" s="79" customFormat="1" ht="15.75" thickTop="1">
      <c r="A56" s="58"/>
      <c r="B56" s="58"/>
      <c r="C56" s="58"/>
      <c r="D56" s="58"/>
      <c r="E56" s="58"/>
      <c r="H56" s="151"/>
    </row>
    <row r="57" spans="1:4" s="79" customFormat="1" ht="15">
      <c r="A57" s="186"/>
      <c r="B57" s="425" t="s">
        <v>63</v>
      </c>
      <c r="C57" s="426"/>
      <c r="D57" s="426" t="s">
        <v>64</v>
      </c>
    </row>
    <row r="58" spans="1:5" s="79" customFormat="1" ht="15">
      <c r="A58" s="186"/>
      <c r="B58" s="425"/>
      <c r="C58" s="426"/>
      <c r="D58" s="427"/>
      <c r="E58" s="151"/>
    </row>
    <row r="59" spans="1:4" s="79" customFormat="1" ht="15">
      <c r="A59" s="186"/>
      <c r="B59" s="426" t="s">
        <v>65</v>
      </c>
      <c r="C59" s="426"/>
      <c r="D59" s="427" t="s">
        <v>66</v>
      </c>
    </row>
    <row r="60" spans="1:5" s="79" customFormat="1" ht="15">
      <c r="A60" s="186"/>
      <c r="B60" s="428"/>
      <c r="C60" s="428"/>
      <c r="D60" s="427"/>
      <c r="E60" s="151"/>
    </row>
    <row r="61" spans="1:4" s="79" customFormat="1" ht="15">
      <c r="A61" s="186"/>
      <c r="B61" s="429"/>
      <c r="C61" s="429"/>
      <c r="D61" s="427" t="s">
        <v>67</v>
      </c>
    </row>
    <row r="62" spans="1:4" s="79" customFormat="1" ht="14.25">
      <c r="A62" s="186"/>
      <c r="B62" s="429"/>
      <c r="C62" s="429"/>
      <c r="D62" s="429"/>
    </row>
    <row r="63" spans="1:4" s="79" customFormat="1" ht="15">
      <c r="A63" s="187" t="s">
        <v>68</v>
      </c>
      <c r="B63" s="425"/>
      <c r="C63" s="430"/>
      <c r="D63" s="430"/>
    </row>
    <row r="64" s="79" customFormat="1" ht="14.25">
      <c r="A64" s="186"/>
    </row>
    <row r="65" s="79" customFormat="1" ht="14.25">
      <c r="A65" s="186"/>
    </row>
    <row r="482" ht="15">
      <c r="E482" s="65"/>
    </row>
    <row r="483" ht="15">
      <c r="E483" s="65"/>
    </row>
    <row r="484" ht="15">
      <c r="E484" s="65"/>
    </row>
    <row r="485" spans="2:5" ht="15">
      <c r="B485" s="65"/>
      <c r="C485" s="65"/>
      <c r="D485" s="65"/>
      <c r="E485" s="65"/>
    </row>
    <row r="486" spans="2:5" ht="15">
      <c r="B486" s="65"/>
      <c r="C486" s="65"/>
      <c r="D486" s="65"/>
      <c r="E486" s="65"/>
    </row>
    <row r="487" spans="2:5" ht="15">
      <c r="B487" s="65"/>
      <c r="C487" s="65"/>
      <c r="D487" s="65"/>
      <c r="E487" s="65"/>
    </row>
    <row r="488" spans="2:5" ht="15">
      <c r="B488" s="65"/>
      <c r="C488" s="65"/>
      <c r="D488" s="65"/>
      <c r="E488" s="65"/>
    </row>
    <row r="489" spans="2:5" ht="15">
      <c r="B489" s="65"/>
      <c r="C489" s="65"/>
      <c r="D489" s="65"/>
      <c r="E489" s="65"/>
    </row>
    <row r="490" spans="2:5" ht="15">
      <c r="B490" s="65"/>
      <c r="C490" s="65"/>
      <c r="D490" s="65"/>
      <c r="E490" s="65"/>
    </row>
    <row r="491" spans="2:5" ht="15">
      <c r="B491" s="65"/>
      <c r="C491" s="65"/>
      <c r="D491" s="65"/>
      <c r="E491" s="65"/>
    </row>
    <row r="492" spans="2:5" ht="15">
      <c r="B492" s="65"/>
      <c r="C492" s="65"/>
      <c r="D492" s="65"/>
      <c r="E492" s="65"/>
    </row>
    <row r="493" spans="2:5" ht="15">
      <c r="B493" s="65"/>
      <c r="C493" s="65"/>
      <c r="D493" s="65"/>
      <c r="E493" s="65"/>
    </row>
    <row r="494" spans="2:5" ht="15">
      <c r="B494" s="65"/>
      <c r="C494" s="65"/>
      <c r="D494" s="65"/>
      <c r="E494" s="65"/>
    </row>
    <row r="495" spans="2:5" ht="15">
      <c r="B495" s="65"/>
      <c r="C495" s="65"/>
      <c r="D495" s="65"/>
      <c r="E495" s="65"/>
    </row>
    <row r="496" spans="2:5" ht="15">
      <c r="B496" s="65"/>
      <c r="C496" s="65"/>
      <c r="D496" s="65"/>
      <c r="E496" s="65"/>
    </row>
    <row r="497" spans="2:5" ht="15">
      <c r="B497" s="65"/>
      <c r="C497" s="65"/>
      <c r="D497" s="65"/>
      <c r="E497" s="65"/>
    </row>
    <row r="498" spans="2:5" ht="15">
      <c r="B498" s="65"/>
      <c r="C498" s="65"/>
      <c r="D498" s="65"/>
      <c r="E498" s="65"/>
    </row>
    <row r="499" spans="2:5" ht="15">
      <c r="B499" s="65"/>
      <c r="C499" s="65"/>
      <c r="D499" s="65"/>
      <c r="E499" s="65"/>
    </row>
    <row r="500" spans="2:5" ht="15">
      <c r="B500" s="65"/>
      <c r="C500" s="65"/>
      <c r="D500" s="65"/>
      <c r="E500" s="65"/>
    </row>
    <row r="501" spans="2:5" ht="15">
      <c r="B501" s="65"/>
      <c r="C501" s="65"/>
      <c r="D501" s="65"/>
      <c r="E501" s="65"/>
    </row>
    <row r="502" spans="2:5" ht="15">
      <c r="B502" s="65"/>
      <c r="C502" s="65"/>
      <c r="D502" s="65"/>
      <c r="E502" s="65"/>
    </row>
    <row r="503" spans="2:5" ht="15">
      <c r="B503" s="65"/>
      <c r="C503" s="65"/>
      <c r="D503" s="65"/>
      <c r="E503" s="65"/>
    </row>
    <row r="504" spans="2:5" ht="15">
      <c r="B504" s="65"/>
      <c r="C504" s="65"/>
      <c r="D504" s="65"/>
      <c r="E504" s="65"/>
    </row>
    <row r="505" spans="2:5" ht="15">
      <c r="B505" s="65"/>
      <c r="C505" s="65"/>
      <c r="D505" s="65"/>
      <c r="E505" s="65"/>
    </row>
    <row r="506" spans="2:5" ht="15">
      <c r="B506" s="65"/>
      <c r="C506" s="65"/>
      <c r="D506" s="65"/>
      <c r="E506" s="65"/>
    </row>
    <row r="507" spans="2:5" ht="15">
      <c r="B507" s="65"/>
      <c r="C507" s="65"/>
      <c r="D507" s="65"/>
      <c r="E507" s="65"/>
    </row>
    <row r="508" spans="2:5" ht="15">
      <c r="B508" s="65"/>
      <c r="C508" s="65"/>
      <c r="D508" s="65"/>
      <c r="E508" s="65"/>
    </row>
    <row r="509" spans="2:5" ht="15">
      <c r="B509" s="65"/>
      <c r="C509" s="65"/>
      <c r="D509" s="65"/>
      <c r="E509" s="65"/>
    </row>
    <row r="510" spans="2:5" ht="15">
      <c r="B510" s="65"/>
      <c r="C510" s="65"/>
      <c r="D510" s="65"/>
      <c r="E510" s="65"/>
    </row>
    <row r="511" spans="2:5" ht="15">
      <c r="B511" s="65"/>
      <c r="C511" s="65"/>
      <c r="D511" s="65"/>
      <c r="E511" s="65"/>
    </row>
    <row r="512" spans="2:5" ht="15">
      <c r="B512" s="65"/>
      <c r="C512" s="65"/>
      <c r="D512" s="65"/>
      <c r="E512" s="65"/>
    </row>
    <row r="513" spans="2:5" ht="15">
      <c r="B513" s="65"/>
      <c r="C513" s="65"/>
      <c r="D513" s="65"/>
      <c r="E513" s="65"/>
    </row>
    <row r="514" spans="2:5" ht="15">
      <c r="B514" s="65"/>
      <c r="C514" s="65"/>
      <c r="D514" s="65"/>
      <c r="E514" s="65"/>
    </row>
    <row r="515" spans="2:5" ht="15">
      <c r="B515" s="65"/>
      <c r="C515" s="65"/>
      <c r="D515" s="65"/>
      <c r="E515" s="65"/>
    </row>
    <row r="516" spans="2:5" ht="15">
      <c r="B516" s="65"/>
      <c r="C516" s="65"/>
      <c r="D516" s="65"/>
      <c r="E516" s="65"/>
    </row>
    <row r="517" spans="2:5" ht="15">
      <c r="B517" s="65"/>
      <c r="C517" s="65"/>
      <c r="D517" s="65"/>
      <c r="E517" s="65"/>
    </row>
    <row r="518" spans="2:5" ht="15">
      <c r="B518" s="65"/>
      <c r="C518" s="65"/>
      <c r="D518" s="65"/>
      <c r="E518" s="65"/>
    </row>
    <row r="519" spans="2:5" ht="15">
      <c r="B519" s="65"/>
      <c r="C519" s="65"/>
      <c r="D519" s="65"/>
      <c r="E519" s="65"/>
    </row>
    <row r="520" spans="2:5" ht="15">
      <c r="B520" s="65"/>
      <c r="C520" s="65"/>
      <c r="D520" s="65"/>
      <c r="E520" s="65"/>
    </row>
    <row r="521" spans="2:5" ht="15">
      <c r="B521" s="65"/>
      <c r="C521" s="65"/>
      <c r="D521" s="65"/>
      <c r="E521" s="65"/>
    </row>
    <row r="522" spans="2:5" ht="15">
      <c r="B522" s="65"/>
      <c r="C522" s="65"/>
      <c r="D522" s="65"/>
      <c r="E522" s="65"/>
    </row>
    <row r="523" spans="2:5" ht="15">
      <c r="B523" s="65"/>
      <c r="C523" s="65"/>
      <c r="D523" s="65"/>
      <c r="E523" s="65"/>
    </row>
    <row r="524" spans="2:5" ht="15">
      <c r="B524" s="65"/>
      <c r="C524" s="65"/>
      <c r="D524" s="65"/>
      <c r="E524" s="65"/>
    </row>
    <row r="525" spans="2:5" ht="15">
      <c r="B525" s="65"/>
      <c r="C525" s="65"/>
      <c r="D525" s="65"/>
      <c r="E525" s="65"/>
    </row>
    <row r="526" spans="2:5" ht="15">
      <c r="B526" s="65"/>
      <c r="C526" s="65"/>
      <c r="D526" s="65"/>
      <c r="E526" s="65"/>
    </row>
    <row r="527" spans="2:5" ht="15">
      <c r="B527" s="65"/>
      <c r="C527" s="65"/>
      <c r="D527" s="65"/>
      <c r="E527" s="65"/>
    </row>
    <row r="528" spans="2:5" ht="15">
      <c r="B528" s="65"/>
      <c r="C528" s="65"/>
      <c r="D528" s="65"/>
      <c r="E528" s="65"/>
    </row>
    <row r="529" spans="2:5" ht="15">
      <c r="B529" s="65"/>
      <c r="C529" s="65"/>
      <c r="D529" s="65"/>
      <c r="E529" s="65"/>
    </row>
    <row r="530" spans="2:5" ht="15">
      <c r="B530" s="65"/>
      <c r="C530" s="65"/>
      <c r="D530" s="65"/>
      <c r="E530" s="65"/>
    </row>
    <row r="531" spans="2:5" ht="15">
      <c r="B531" s="65"/>
      <c r="C531" s="65"/>
      <c r="D531" s="65"/>
      <c r="E531" s="65"/>
    </row>
    <row r="532" spans="2:5" ht="15">
      <c r="B532" s="65"/>
      <c r="C532" s="65"/>
      <c r="D532" s="65"/>
      <c r="E532" s="65"/>
    </row>
    <row r="533" spans="2:5" ht="15">
      <c r="B533" s="65"/>
      <c r="C533" s="65"/>
      <c r="D533" s="65"/>
      <c r="E533" s="65"/>
    </row>
    <row r="534" spans="2:5" ht="15">
      <c r="B534" s="65"/>
      <c r="C534" s="65"/>
      <c r="D534" s="65"/>
      <c r="E534" s="65"/>
    </row>
    <row r="535" spans="2:5" ht="15">
      <c r="B535" s="65"/>
      <c r="C535" s="65"/>
      <c r="D535" s="65"/>
      <c r="E535" s="65"/>
    </row>
    <row r="536" spans="2:5" ht="15">
      <c r="B536" s="65"/>
      <c r="C536" s="65"/>
      <c r="D536" s="65"/>
      <c r="E536" s="65"/>
    </row>
    <row r="537" spans="2:5" ht="15">
      <c r="B537" s="65"/>
      <c r="C537" s="65"/>
      <c r="D537" s="65"/>
      <c r="E537" s="65"/>
    </row>
    <row r="538" spans="2:5" ht="15">
      <c r="B538" s="65"/>
      <c r="C538" s="65"/>
      <c r="D538" s="65"/>
      <c r="E538" s="65"/>
    </row>
    <row r="539" spans="2:5" ht="15">
      <c r="B539" s="65"/>
      <c r="C539" s="65"/>
      <c r="D539" s="65"/>
      <c r="E539" s="65"/>
    </row>
    <row r="540" spans="2:5" ht="15">
      <c r="B540" s="65"/>
      <c r="C540" s="65"/>
      <c r="D540" s="65"/>
      <c r="E540" s="65"/>
    </row>
    <row r="541" spans="2:5" ht="15">
      <c r="B541" s="65"/>
      <c r="C541" s="65"/>
      <c r="D541" s="65"/>
      <c r="E541" s="65"/>
    </row>
    <row r="542" spans="2:5" ht="15">
      <c r="B542" s="65"/>
      <c r="C542" s="65"/>
      <c r="D542" s="65"/>
      <c r="E542" s="65"/>
    </row>
    <row r="543" spans="2:5" ht="15">
      <c r="B543" s="65"/>
      <c r="C543" s="65"/>
      <c r="D543" s="65"/>
      <c r="E543" s="65"/>
    </row>
    <row r="544" spans="2:5" ht="15">
      <c r="B544" s="65"/>
      <c r="C544" s="65"/>
      <c r="D544" s="65"/>
      <c r="E544" s="65"/>
    </row>
    <row r="545" spans="2:5" ht="15">
      <c r="B545" s="65"/>
      <c r="C545" s="65"/>
      <c r="D545" s="65"/>
      <c r="E545" s="65"/>
    </row>
    <row r="546" spans="2:5" ht="15">
      <c r="B546" s="65"/>
      <c r="C546" s="65"/>
      <c r="D546" s="65"/>
      <c r="E546" s="65"/>
    </row>
    <row r="547" spans="2:5" ht="15">
      <c r="B547" s="65"/>
      <c r="C547" s="65"/>
      <c r="D547" s="65"/>
      <c r="E547" s="65"/>
    </row>
    <row r="548" spans="2:5" ht="15">
      <c r="B548" s="65"/>
      <c r="C548" s="65"/>
      <c r="D548" s="65"/>
      <c r="E548" s="65"/>
    </row>
    <row r="549" spans="2:5" ht="15">
      <c r="B549" s="65"/>
      <c r="C549" s="65"/>
      <c r="D549" s="65"/>
      <c r="E549" s="65"/>
    </row>
    <row r="550" spans="2:5" ht="15">
      <c r="B550" s="65"/>
      <c r="C550" s="65"/>
      <c r="D550" s="65"/>
      <c r="E550" s="65"/>
    </row>
    <row r="551" spans="2:5" ht="15">
      <c r="B551" s="65"/>
      <c r="C551" s="65"/>
      <c r="D551" s="65"/>
      <c r="E551" s="65"/>
    </row>
    <row r="552" spans="2:5" ht="15">
      <c r="B552" s="65"/>
      <c r="C552" s="65"/>
      <c r="D552" s="65"/>
      <c r="E552" s="65"/>
    </row>
    <row r="553" spans="2:5" ht="15">
      <c r="B553" s="65"/>
      <c r="C553" s="65"/>
      <c r="D553" s="65"/>
      <c r="E553" s="65"/>
    </row>
    <row r="554" spans="2:5" ht="15">
      <c r="B554" s="65"/>
      <c r="C554" s="65"/>
      <c r="D554" s="65"/>
      <c r="E554" s="65"/>
    </row>
    <row r="555" spans="2:5" ht="15">
      <c r="B555" s="65"/>
      <c r="C555" s="65"/>
      <c r="D555" s="65"/>
      <c r="E555" s="65"/>
    </row>
    <row r="556" spans="2:5" ht="15">
      <c r="B556" s="65"/>
      <c r="C556" s="65"/>
      <c r="D556" s="65"/>
      <c r="E556" s="65"/>
    </row>
    <row r="557" spans="2:5" ht="15">
      <c r="B557" s="65"/>
      <c r="C557" s="65"/>
      <c r="D557" s="65"/>
      <c r="E557" s="65"/>
    </row>
    <row r="558" spans="2:5" ht="15">
      <c r="B558" s="65"/>
      <c r="C558" s="65"/>
      <c r="D558" s="65"/>
      <c r="E558" s="65"/>
    </row>
    <row r="559" spans="2:5" ht="15">
      <c r="B559" s="65"/>
      <c r="C559" s="65"/>
      <c r="D559" s="65"/>
      <c r="E559" s="65"/>
    </row>
    <row r="560" spans="2:5" ht="15">
      <c r="B560" s="65"/>
      <c r="C560" s="65"/>
      <c r="D560" s="65"/>
      <c r="E560" s="65"/>
    </row>
    <row r="561" spans="2:5" ht="15">
      <c r="B561" s="65"/>
      <c r="C561" s="65"/>
      <c r="D561" s="65"/>
      <c r="E561" s="65"/>
    </row>
    <row r="562" spans="2:5" ht="15">
      <c r="B562" s="65"/>
      <c r="C562" s="65"/>
      <c r="D562" s="65"/>
      <c r="E562" s="65"/>
    </row>
    <row r="563" spans="2:5" ht="15">
      <c r="B563" s="65"/>
      <c r="C563" s="65"/>
      <c r="D563" s="65"/>
      <c r="E563" s="65"/>
    </row>
    <row r="564" spans="2:5" ht="15">
      <c r="B564" s="65"/>
      <c r="C564" s="65"/>
      <c r="D564" s="65"/>
      <c r="E564" s="65"/>
    </row>
    <row r="565" spans="2:5" ht="15">
      <c r="B565" s="65"/>
      <c r="C565" s="65"/>
      <c r="D565" s="65"/>
      <c r="E565" s="65"/>
    </row>
    <row r="566" spans="2:5" ht="15">
      <c r="B566" s="65"/>
      <c r="C566" s="65"/>
      <c r="D566" s="65"/>
      <c r="E566" s="65"/>
    </row>
    <row r="567" spans="2:5" ht="15">
      <c r="B567" s="65"/>
      <c r="C567" s="65"/>
      <c r="D567" s="65"/>
      <c r="E567" s="65"/>
    </row>
    <row r="568" spans="2:5" ht="15">
      <c r="B568" s="65"/>
      <c r="C568" s="65"/>
      <c r="D568" s="65"/>
      <c r="E568" s="65"/>
    </row>
    <row r="569" spans="2:5" ht="15">
      <c r="B569" s="65"/>
      <c r="C569" s="65"/>
      <c r="D569" s="65"/>
      <c r="E569" s="65"/>
    </row>
    <row r="570" spans="2:5" ht="15">
      <c r="B570" s="65"/>
      <c r="C570" s="65"/>
      <c r="D570" s="65"/>
      <c r="E570" s="65"/>
    </row>
    <row r="571" spans="2:5" ht="15">
      <c r="B571" s="65"/>
      <c r="C571" s="65"/>
      <c r="D571" s="65"/>
      <c r="E571" s="65"/>
    </row>
    <row r="572" spans="2:5" ht="15">
      <c r="B572" s="65"/>
      <c r="C572" s="65"/>
      <c r="D572" s="65"/>
      <c r="E572" s="65"/>
    </row>
    <row r="573" spans="2:5" ht="15">
      <c r="B573" s="65"/>
      <c r="C573" s="65"/>
      <c r="D573" s="65"/>
      <c r="E573" s="65"/>
    </row>
    <row r="574" spans="2:5" ht="15">
      <c r="B574" s="65"/>
      <c r="C574" s="65"/>
      <c r="D574" s="65"/>
      <c r="E574" s="65"/>
    </row>
    <row r="575" spans="2:5" ht="15">
      <c r="B575" s="65"/>
      <c r="C575" s="65"/>
      <c r="D575" s="65"/>
      <c r="E575" s="65"/>
    </row>
    <row r="576" spans="2:5" ht="15">
      <c r="B576" s="65"/>
      <c r="C576" s="65"/>
      <c r="D576" s="65"/>
      <c r="E576" s="65"/>
    </row>
    <row r="577" spans="2:5" ht="15">
      <c r="B577" s="65"/>
      <c r="C577" s="65"/>
      <c r="D577" s="65"/>
      <c r="E577" s="65"/>
    </row>
    <row r="578" spans="2:5" ht="15">
      <c r="B578" s="65"/>
      <c r="C578" s="65"/>
      <c r="D578" s="65"/>
      <c r="E578" s="65"/>
    </row>
    <row r="579" spans="2:5" ht="15">
      <c r="B579" s="65"/>
      <c r="C579" s="65"/>
      <c r="D579" s="65"/>
      <c r="E579" s="65"/>
    </row>
    <row r="580" spans="2:5" ht="15">
      <c r="B580" s="65"/>
      <c r="C580" s="65"/>
      <c r="D580" s="65"/>
      <c r="E580" s="65"/>
    </row>
    <row r="581" spans="2:5" ht="15">
      <c r="B581" s="65"/>
      <c r="C581" s="65"/>
      <c r="D581" s="65"/>
      <c r="E581" s="65"/>
    </row>
    <row r="582" spans="2:5" ht="15">
      <c r="B582" s="65"/>
      <c r="C582" s="65"/>
      <c r="D582" s="65"/>
      <c r="E582" s="65"/>
    </row>
    <row r="583" spans="2:5" ht="15">
      <c r="B583" s="65"/>
      <c r="C583" s="65"/>
      <c r="D583" s="65"/>
      <c r="E583" s="65"/>
    </row>
    <row r="584" spans="2:5" ht="15">
      <c r="B584" s="65"/>
      <c r="C584" s="65"/>
      <c r="D584" s="65"/>
      <c r="E584" s="65"/>
    </row>
    <row r="585" spans="2:5" ht="15">
      <c r="B585" s="65"/>
      <c r="C585" s="65"/>
      <c r="D585" s="65"/>
      <c r="E585" s="65"/>
    </row>
    <row r="586" spans="2:5" ht="15">
      <c r="B586" s="65"/>
      <c r="C586" s="65"/>
      <c r="D586" s="65"/>
      <c r="E586" s="65"/>
    </row>
    <row r="587" spans="2:5" ht="15">
      <c r="B587" s="65"/>
      <c r="C587" s="65"/>
      <c r="D587" s="65"/>
      <c r="E587" s="65"/>
    </row>
    <row r="588" spans="2:5" ht="15">
      <c r="B588" s="65"/>
      <c r="C588" s="65"/>
      <c r="D588" s="65"/>
      <c r="E588" s="65"/>
    </row>
    <row r="589" spans="2:5" ht="15">
      <c r="B589" s="65"/>
      <c r="C589" s="65"/>
      <c r="D589" s="65"/>
      <c r="E589" s="65"/>
    </row>
    <row r="590" spans="2:5" ht="15">
      <c r="B590" s="65"/>
      <c r="C590" s="65"/>
      <c r="D590" s="65"/>
      <c r="E590" s="65"/>
    </row>
    <row r="591" spans="2:5" ht="15">
      <c r="B591" s="65"/>
      <c r="C591" s="65"/>
      <c r="D591" s="65"/>
      <c r="E591" s="65"/>
    </row>
    <row r="592" spans="2:5" ht="15">
      <c r="B592" s="65"/>
      <c r="C592" s="65"/>
      <c r="D592" s="65"/>
      <c r="E592" s="65"/>
    </row>
    <row r="593" spans="2:5" ht="15">
      <c r="B593" s="65"/>
      <c r="C593" s="65"/>
      <c r="D593" s="65"/>
      <c r="E593" s="65"/>
    </row>
    <row r="594" spans="2:5" ht="15">
      <c r="B594" s="65"/>
      <c r="C594" s="65"/>
      <c r="D594" s="65"/>
      <c r="E594" s="65"/>
    </row>
    <row r="595" spans="2:5" ht="15">
      <c r="B595" s="65"/>
      <c r="C595" s="65"/>
      <c r="D595" s="65"/>
      <c r="E595" s="65"/>
    </row>
    <row r="596" spans="2:5" ht="15">
      <c r="B596" s="65"/>
      <c r="C596" s="65"/>
      <c r="D596" s="65"/>
      <c r="E596" s="65"/>
    </row>
    <row r="597" spans="2:5" ht="15">
      <c r="B597" s="65"/>
      <c r="C597" s="65"/>
      <c r="D597" s="65"/>
      <c r="E597" s="65"/>
    </row>
    <row r="598" spans="2:5" ht="15">
      <c r="B598" s="65"/>
      <c r="C598" s="65"/>
      <c r="D598" s="65"/>
      <c r="E598" s="65"/>
    </row>
    <row r="599" spans="2:5" ht="15">
      <c r="B599" s="65"/>
      <c r="C599" s="65"/>
      <c r="D599" s="65"/>
      <c r="E599" s="65"/>
    </row>
    <row r="600" spans="2:5" ht="15">
      <c r="B600" s="65"/>
      <c r="C600" s="65"/>
      <c r="D600" s="65"/>
      <c r="E600" s="65"/>
    </row>
    <row r="601" spans="2:5" ht="15">
      <c r="B601" s="65"/>
      <c r="C601" s="65"/>
      <c r="D601" s="65"/>
      <c r="E601" s="65"/>
    </row>
    <row r="602" spans="2:5" ht="15">
      <c r="B602" s="65"/>
      <c r="C602" s="65"/>
      <c r="D602" s="65"/>
      <c r="E602" s="65"/>
    </row>
    <row r="603" spans="2:5" ht="15">
      <c r="B603" s="65"/>
      <c r="C603" s="65"/>
      <c r="D603" s="65"/>
      <c r="E603" s="65"/>
    </row>
    <row r="604" spans="2:5" ht="15">
      <c r="B604" s="65"/>
      <c r="C604" s="65"/>
      <c r="D604" s="65"/>
      <c r="E604" s="65"/>
    </row>
    <row r="605" spans="2:5" ht="15">
      <c r="B605" s="65"/>
      <c r="C605" s="65"/>
      <c r="D605" s="65"/>
      <c r="E605" s="65"/>
    </row>
    <row r="606" spans="2:5" ht="15">
      <c r="B606" s="65"/>
      <c r="C606" s="65"/>
      <c r="D606" s="65"/>
      <c r="E606" s="65"/>
    </row>
    <row r="607" spans="2:5" ht="15">
      <c r="B607" s="65"/>
      <c r="C607" s="65"/>
      <c r="D607" s="65"/>
      <c r="E607" s="65"/>
    </row>
    <row r="608" spans="2:5" ht="15">
      <c r="B608" s="65"/>
      <c r="C608" s="65"/>
      <c r="D608" s="65"/>
      <c r="E608" s="65"/>
    </row>
    <row r="609" spans="2:5" ht="15">
      <c r="B609" s="65"/>
      <c r="C609" s="65"/>
      <c r="D609" s="65"/>
      <c r="E609" s="65"/>
    </row>
    <row r="610" spans="2:5" ht="15">
      <c r="B610" s="65"/>
      <c r="C610" s="65"/>
      <c r="D610" s="65"/>
      <c r="E610" s="65"/>
    </row>
    <row r="611" spans="2:5" ht="15">
      <c r="B611" s="65"/>
      <c r="C611" s="65"/>
      <c r="D611" s="65"/>
      <c r="E611" s="65"/>
    </row>
    <row r="612" spans="2:5" ht="15">
      <c r="B612" s="65"/>
      <c r="C612" s="65"/>
      <c r="D612" s="65"/>
      <c r="E612" s="65"/>
    </row>
    <row r="613" spans="2:5" ht="15">
      <c r="B613" s="65"/>
      <c r="C613" s="65"/>
      <c r="D613" s="65"/>
      <c r="E613" s="65"/>
    </row>
    <row r="614" spans="2:5" ht="15">
      <c r="B614" s="65"/>
      <c r="C614" s="65"/>
      <c r="D614" s="65"/>
      <c r="E614" s="65"/>
    </row>
    <row r="615" spans="2:5" ht="15">
      <c r="B615" s="65"/>
      <c r="C615" s="65"/>
      <c r="D615" s="65"/>
      <c r="E615" s="65"/>
    </row>
    <row r="616" spans="2:5" ht="15">
      <c r="B616" s="65"/>
      <c r="C616" s="65"/>
      <c r="D616" s="65"/>
      <c r="E616" s="65"/>
    </row>
    <row r="617" spans="2:5" ht="15">
      <c r="B617" s="65"/>
      <c r="C617" s="65"/>
      <c r="D617" s="65"/>
      <c r="E617" s="65"/>
    </row>
    <row r="618" spans="2:5" ht="15">
      <c r="B618" s="65"/>
      <c r="C618" s="65"/>
      <c r="D618" s="65"/>
      <c r="E618" s="65"/>
    </row>
    <row r="619" spans="2:5" ht="15">
      <c r="B619" s="65"/>
      <c r="C619" s="65"/>
      <c r="D619" s="65"/>
      <c r="E619" s="65"/>
    </row>
    <row r="620" spans="2:5" ht="15">
      <c r="B620" s="65"/>
      <c r="C620" s="65"/>
      <c r="D620" s="65"/>
      <c r="E620" s="65"/>
    </row>
    <row r="621" spans="2:5" ht="15">
      <c r="B621" s="65"/>
      <c r="C621" s="65"/>
      <c r="D621" s="65"/>
      <c r="E621" s="65"/>
    </row>
    <row r="622" spans="2:5" ht="15">
      <c r="B622" s="65"/>
      <c r="C622" s="65"/>
      <c r="D622" s="65"/>
      <c r="E622" s="65"/>
    </row>
    <row r="623" spans="2:5" ht="15">
      <c r="B623" s="65"/>
      <c r="C623" s="65"/>
      <c r="D623" s="65"/>
      <c r="E623" s="65"/>
    </row>
    <row r="624" spans="2:5" ht="15">
      <c r="B624" s="65"/>
      <c r="C624" s="65"/>
      <c r="D624" s="65"/>
      <c r="E624" s="65"/>
    </row>
    <row r="625" spans="2:5" ht="15">
      <c r="B625" s="65"/>
      <c r="C625" s="65"/>
      <c r="D625" s="65"/>
      <c r="E625" s="65"/>
    </row>
    <row r="626" spans="2:5" ht="15">
      <c r="B626" s="65"/>
      <c r="C626" s="65"/>
      <c r="D626" s="65"/>
      <c r="E626" s="65"/>
    </row>
    <row r="627" spans="2:5" ht="15">
      <c r="B627" s="65"/>
      <c r="C627" s="65"/>
      <c r="D627" s="65"/>
      <c r="E627" s="65"/>
    </row>
    <row r="628" spans="2:5" ht="15">
      <c r="B628" s="65"/>
      <c r="C628" s="65"/>
      <c r="D628" s="65"/>
      <c r="E628" s="65"/>
    </row>
    <row r="629" spans="2:5" ht="15">
      <c r="B629" s="65"/>
      <c r="C629" s="65"/>
      <c r="D629" s="65"/>
      <c r="E629" s="65"/>
    </row>
    <row r="630" spans="2:5" ht="15">
      <c r="B630" s="65"/>
      <c r="C630" s="65"/>
      <c r="D630" s="65"/>
      <c r="E630" s="65"/>
    </row>
    <row r="631" spans="2:5" ht="15">
      <c r="B631" s="65"/>
      <c r="C631" s="65"/>
      <c r="D631" s="65"/>
      <c r="E631" s="65"/>
    </row>
    <row r="632" spans="2:5" ht="15">
      <c r="B632" s="65"/>
      <c r="C632" s="65"/>
      <c r="D632" s="65"/>
      <c r="E632" s="65"/>
    </row>
    <row r="633" spans="2:5" ht="15">
      <c r="B633" s="65"/>
      <c r="C633" s="65"/>
      <c r="D633" s="65"/>
      <c r="E633" s="65"/>
    </row>
    <row r="634" spans="2:5" ht="15">
      <c r="B634" s="65"/>
      <c r="C634" s="65"/>
      <c r="D634" s="65"/>
      <c r="E634" s="65"/>
    </row>
    <row r="635" spans="2:5" ht="15">
      <c r="B635" s="65"/>
      <c r="C635" s="65"/>
      <c r="D635" s="65"/>
      <c r="E635" s="65"/>
    </row>
    <row r="636" spans="2:5" ht="15">
      <c r="B636" s="65"/>
      <c r="C636" s="65"/>
      <c r="D636" s="65"/>
      <c r="E636" s="65"/>
    </row>
    <row r="637" spans="2:5" ht="15">
      <c r="B637" s="65"/>
      <c r="C637" s="65"/>
      <c r="D637" s="65"/>
      <c r="E637" s="65"/>
    </row>
    <row r="638" spans="2:5" ht="15">
      <c r="B638" s="65"/>
      <c r="C638" s="65"/>
      <c r="D638" s="65"/>
      <c r="E638" s="65"/>
    </row>
    <row r="639" spans="2:5" ht="15">
      <c r="B639" s="65"/>
      <c r="C639" s="65"/>
      <c r="D639" s="65"/>
      <c r="E639" s="65"/>
    </row>
    <row r="640" spans="2:5" ht="15">
      <c r="B640" s="65"/>
      <c r="C640" s="65"/>
      <c r="D640" s="65"/>
      <c r="E640" s="65"/>
    </row>
    <row r="641" spans="2:5" ht="15">
      <c r="B641" s="65"/>
      <c r="C641" s="65"/>
      <c r="D641" s="65"/>
      <c r="E641" s="65"/>
    </row>
    <row r="642" spans="2:5" ht="15">
      <c r="B642" s="65"/>
      <c r="C642" s="65"/>
      <c r="D642" s="65"/>
      <c r="E642" s="65"/>
    </row>
    <row r="643" spans="2:5" ht="15">
      <c r="B643" s="65"/>
      <c r="C643" s="65"/>
      <c r="D643" s="65"/>
      <c r="E643" s="65"/>
    </row>
    <row r="644" spans="2:5" ht="15">
      <c r="B644" s="65"/>
      <c r="C644" s="65"/>
      <c r="D644" s="65"/>
      <c r="E644" s="65"/>
    </row>
    <row r="645" spans="2:5" ht="15">
      <c r="B645" s="65"/>
      <c r="C645" s="65"/>
      <c r="D645" s="65"/>
      <c r="E645" s="65"/>
    </row>
    <row r="646" spans="2:5" ht="15">
      <c r="B646" s="65"/>
      <c r="C646" s="65"/>
      <c r="D646" s="65"/>
      <c r="E646" s="65"/>
    </row>
    <row r="647" spans="2:5" ht="15">
      <c r="B647" s="65"/>
      <c r="C647" s="65"/>
      <c r="D647" s="65"/>
      <c r="E647" s="65"/>
    </row>
    <row r="648" spans="2:5" ht="15">
      <c r="B648" s="65"/>
      <c r="C648" s="65"/>
      <c r="D648" s="65"/>
      <c r="E648" s="65"/>
    </row>
    <row r="649" spans="2:5" ht="15">
      <c r="B649" s="65"/>
      <c r="C649" s="65"/>
      <c r="D649" s="65"/>
      <c r="E649" s="65"/>
    </row>
    <row r="650" spans="2:5" ht="15">
      <c r="B650" s="65"/>
      <c r="C650" s="65"/>
      <c r="D650" s="65"/>
      <c r="E650" s="65"/>
    </row>
    <row r="651" spans="2:5" ht="15">
      <c r="B651" s="65"/>
      <c r="C651" s="65"/>
      <c r="D651" s="65"/>
      <c r="E651" s="65"/>
    </row>
    <row r="652" spans="2:5" ht="15">
      <c r="B652" s="65"/>
      <c r="C652" s="65"/>
      <c r="D652" s="65"/>
      <c r="E652" s="65"/>
    </row>
    <row r="653" spans="2:5" ht="15">
      <c r="B653" s="65"/>
      <c r="C653" s="65"/>
      <c r="D653" s="65"/>
      <c r="E653" s="65"/>
    </row>
    <row r="654" spans="2:5" ht="15">
      <c r="B654" s="65"/>
      <c r="C654" s="65"/>
      <c r="D654" s="65"/>
      <c r="E654" s="65"/>
    </row>
    <row r="655" spans="2:5" ht="15">
      <c r="B655" s="65"/>
      <c r="C655" s="65"/>
      <c r="D655" s="65"/>
      <c r="E655" s="65"/>
    </row>
    <row r="656" spans="2:5" ht="15">
      <c r="B656" s="65"/>
      <c r="C656" s="65"/>
      <c r="D656" s="65"/>
      <c r="E656" s="65"/>
    </row>
    <row r="657" spans="2:5" ht="15">
      <c r="B657" s="65"/>
      <c r="C657" s="65"/>
      <c r="D657" s="65"/>
      <c r="E657" s="65"/>
    </row>
    <row r="658" spans="2:5" ht="15">
      <c r="B658" s="65"/>
      <c r="C658" s="65"/>
      <c r="D658" s="65"/>
      <c r="E658" s="65"/>
    </row>
    <row r="659" spans="2:5" ht="15">
      <c r="B659" s="65"/>
      <c r="C659" s="65"/>
      <c r="D659" s="65"/>
      <c r="E659" s="65"/>
    </row>
    <row r="660" spans="2:5" ht="15">
      <c r="B660" s="65"/>
      <c r="C660" s="65"/>
      <c r="D660" s="65"/>
      <c r="E660" s="65"/>
    </row>
    <row r="661" spans="2:5" ht="15">
      <c r="B661" s="65"/>
      <c r="C661" s="65"/>
      <c r="D661" s="65"/>
      <c r="E661" s="65"/>
    </row>
    <row r="662" spans="2:5" ht="15">
      <c r="B662" s="65"/>
      <c r="C662" s="65"/>
      <c r="D662" s="65"/>
      <c r="E662" s="65"/>
    </row>
    <row r="663" spans="2:5" ht="15">
      <c r="B663" s="65"/>
      <c r="C663" s="65"/>
      <c r="D663" s="65"/>
      <c r="E663" s="65"/>
    </row>
    <row r="664" spans="2:5" ht="15">
      <c r="B664" s="65"/>
      <c r="C664" s="65"/>
      <c r="D664" s="65"/>
      <c r="E664" s="65"/>
    </row>
    <row r="665" spans="2:5" ht="15">
      <c r="B665" s="65"/>
      <c r="C665" s="65"/>
      <c r="D665" s="65"/>
      <c r="E665" s="65"/>
    </row>
    <row r="666" spans="2:5" ht="15">
      <c r="B666" s="65"/>
      <c r="C666" s="65"/>
      <c r="D666" s="65"/>
      <c r="E666" s="65"/>
    </row>
    <row r="667" spans="2:5" ht="15">
      <c r="B667" s="65"/>
      <c r="C667" s="65"/>
      <c r="D667" s="65"/>
      <c r="E667" s="65"/>
    </row>
    <row r="668" spans="2:5" ht="15">
      <c r="B668" s="65"/>
      <c r="C668" s="65"/>
      <c r="D668" s="65"/>
      <c r="E668" s="65"/>
    </row>
    <row r="669" spans="2:5" ht="15">
      <c r="B669" s="65"/>
      <c r="C669" s="65"/>
      <c r="D669" s="65"/>
      <c r="E669" s="65"/>
    </row>
    <row r="670" spans="2:5" ht="15">
      <c r="B670" s="65"/>
      <c r="C670" s="65"/>
      <c r="D670" s="65"/>
      <c r="E670" s="65"/>
    </row>
    <row r="671" spans="2:5" ht="15">
      <c r="B671" s="65"/>
      <c r="C671" s="65"/>
      <c r="D671" s="65"/>
      <c r="E671" s="65"/>
    </row>
    <row r="672" spans="2:5" ht="15">
      <c r="B672" s="65"/>
      <c r="C672" s="65"/>
      <c r="D672" s="65"/>
      <c r="E672" s="65"/>
    </row>
    <row r="673" spans="2:5" ht="15">
      <c r="B673" s="65"/>
      <c r="C673" s="65"/>
      <c r="D673" s="65"/>
      <c r="E673" s="65"/>
    </row>
    <row r="674" spans="2:5" ht="15">
      <c r="B674" s="65"/>
      <c r="C674" s="65"/>
      <c r="D674" s="65"/>
      <c r="E674" s="65"/>
    </row>
    <row r="675" spans="2:5" ht="15">
      <c r="B675" s="65"/>
      <c r="C675" s="65"/>
      <c r="D675" s="65"/>
      <c r="E675" s="65"/>
    </row>
    <row r="676" spans="2:5" ht="15">
      <c r="B676" s="65"/>
      <c r="C676" s="65"/>
      <c r="D676" s="65"/>
      <c r="E676" s="65"/>
    </row>
    <row r="677" spans="2:5" ht="15">
      <c r="B677" s="65"/>
      <c r="C677" s="65"/>
      <c r="D677" s="65"/>
      <c r="E677" s="65"/>
    </row>
    <row r="678" spans="2:5" ht="15">
      <c r="B678" s="65"/>
      <c r="C678" s="65"/>
      <c r="D678" s="65"/>
      <c r="E678" s="65"/>
    </row>
    <row r="679" spans="2:5" ht="15">
      <c r="B679" s="65"/>
      <c r="C679" s="65"/>
      <c r="D679" s="65"/>
      <c r="E679" s="65"/>
    </row>
    <row r="680" spans="2:5" ht="15">
      <c r="B680" s="65"/>
      <c r="C680" s="65"/>
      <c r="D680" s="65"/>
      <c r="E680" s="65"/>
    </row>
    <row r="681" spans="2:5" ht="15">
      <c r="B681" s="65"/>
      <c r="C681" s="65"/>
      <c r="D681" s="65"/>
      <c r="E681" s="65"/>
    </row>
    <row r="682" spans="2:5" ht="15">
      <c r="B682" s="65"/>
      <c r="C682" s="65"/>
      <c r="D682" s="65"/>
      <c r="E682" s="65"/>
    </row>
    <row r="683" spans="2:5" ht="15">
      <c r="B683" s="65"/>
      <c r="C683" s="65"/>
      <c r="D683" s="65"/>
      <c r="E683" s="65"/>
    </row>
    <row r="684" spans="2:5" ht="15">
      <c r="B684" s="65"/>
      <c r="C684" s="65"/>
      <c r="D684" s="65"/>
      <c r="E684" s="65"/>
    </row>
    <row r="685" spans="2:5" ht="15">
      <c r="B685" s="65"/>
      <c r="C685" s="65"/>
      <c r="D685" s="65"/>
      <c r="E685" s="65"/>
    </row>
    <row r="686" spans="2:5" ht="15">
      <c r="B686" s="65"/>
      <c r="C686" s="65"/>
      <c r="D686" s="65"/>
      <c r="E686" s="65"/>
    </row>
    <row r="687" spans="2:5" ht="15">
      <c r="B687" s="65"/>
      <c r="C687" s="65"/>
      <c r="D687" s="65"/>
      <c r="E687" s="65"/>
    </row>
    <row r="688" spans="2:5" ht="15">
      <c r="B688" s="65"/>
      <c r="C688" s="65"/>
      <c r="D688" s="65"/>
      <c r="E688" s="65"/>
    </row>
    <row r="689" spans="2:5" ht="15">
      <c r="B689" s="65"/>
      <c r="C689" s="65"/>
      <c r="D689" s="65"/>
      <c r="E689" s="65"/>
    </row>
    <row r="690" spans="2:5" ht="15">
      <c r="B690" s="65"/>
      <c r="C690" s="65"/>
      <c r="D690" s="65"/>
      <c r="E690" s="65"/>
    </row>
    <row r="691" spans="2:5" ht="15">
      <c r="B691" s="65"/>
      <c r="C691" s="65"/>
      <c r="D691" s="65"/>
      <c r="E691" s="65"/>
    </row>
    <row r="692" spans="2:5" ht="15">
      <c r="B692" s="65"/>
      <c r="C692" s="65"/>
      <c r="D692" s="65"/>
      <c r="E692" s="65"/>
    </row>
    <row r="693" spans="2:5" ht="15">
      <c r="B693" s="65"/>
      <c r="C693" s="65"/>
      <c r="D693" s="65"/>
      <c r="E693" s="65"/>
    </row>
    <row r="694" spans="2:5" ht="15">
      <c r="B694" s="65"/>
      <c r="C694" s="65"/>
      <c r="D694" s="65"/>
      <c r="E694" s="65"/>
    </row>
    <row r="695" spans="2:5" ht="15">
      <c r="B695" s="65"/>
      <c r="C695" s="65"/>
      <c r="D695" s="65"/>
      <c r="E695" s="65"/>
    </row>
    <row r="696" spans="2:5" ht="15">
      <c r="B696" s="65"/>
      <c r="C696" s="65"/>
      <c r="D696" s="65"/>
      <c r="E696" s="65"/>
    </row>
    <row r="697" spans="2:5" ht="15">
      <c r="B697" s="65"/>
      <c r="C697" s="65"/>
      <c r="D697" s="65"/>
      <c r="E697" s="65"/>
    </row>
    <row r="698" spans="2:5" ht="15">
      <c r="B698" s="65"/>
      <c r="C698" s="65"/>
      <c r="D698" s="65"/>
      <c r="E698" s="65"/>
    </row>
    <row r="699" spans="2:5" ht="15">
      <c r="B699" s="65"/>
      <c r="C699" s="65"/>
      <c r="D699" s="65"/>
      <c r="E699" s="65"/>
    </row>
    <row r="700" spans="2:5" ht="15">
      <c r="B700" s="65"/>
      <c r="C700" s="65"/>
      <c r="D700" s="65"/>
      <c r="E700" s="65"/>
    </row>
    <row r="701" spans="2:5" ht="15">
      <c r="B701" s="65"/>
      <c r="C701" s="65"/>
      <c r="D701" s="65"/>
      <c r="E701" s="65"/>
    </row>
    <row r="702" spans="2:5" ht="15">
      <c r="B702" s="65"/>
      <c r="C702" s="65"/>
      <c r="D702" s="65"/>
      <c r="E702" s="65"/>
    </row>
    <row r="703" spans="2:5" ht="15">
      <c r="B703" s="65"/>
      <c r="C703" s="65"/>
      <c r="D703" s="65"/>
      <c r="E703" s="65"/>
    </row>
    <row r="704" spans="2:5" ht="15">
      <c r="B704" s="65"/>
      <c r="C704" s="65"/>
      <c r="D704" s="65"/>
      <c r="E704" s="65"/>
    </row>
    <row r="705" spans="2:5" ht="15">
      <c r="B705" s="65"/>
      <c r="C705" s="65"/>
      <c r="D705" s="65"/>
      <c r="E705" s="65"/>
    </row>
    <row r="706" spans="2:5" ht="15">
      <c r="B706" s="65"/>
      <c r="C706" s="65"/>
      <c r="D706" s="65"/>
      <c r="E706" s="65"/>
    </row>
    <row r="707" spans="2:5" ht="15">
      <c r="B707" s="65"/>
      <c r="C707" s="65"/>
      <c r="D707" s="65"/>
      <c r="E707" s="65"/>
    </row>
    <row r="708" spans="2:5" ht="15">
      <c r="B708" s="65"/>
      <c r="C708" s="65"/>
      <c r="D708" s="65"/>
      <c r="E708" s="65"/>
    </row>
    <row r="709" spans="2:5" ht="15">
      <c r="B709" s="65"/>
      <c r="C709" s="65"/>
      <c r="D709" s="65"/>
      <c r="E709" s="65"/>
    </row>
    <row r="710" spans="2:5" ht="15">
      <c r="B710" s="65"/>
      <c r="C710" s="65"/>
      <c r="D710" s="65"/>
      <c r="E710" s="65"/>
    </row>
    <row r="711" spans="2:5" ht="15">
      <c r="B711" s="65"/>
      <c r="C711" s="65"/>
      <c r="D711" s="65"/>
      <c r="E711" s="65"/>
    </row>
    <row r="712" spans="2:5" ht="15">
      <c r="B712" s="65"/>
      <c r="C712" s="65"/>
      <c r="D712" s="65"/>
      <c r="E712" s="65"/>
    </row>
    <row r="713" spans="2:5" ht="15">
      <c r="B713" s="65"/>
      <c r="C713" s="65"/>
      <c r="D713" s="65"/>
      <c r="E713" s="65"/>
    </row>
    <row r="714" spans="2:5" ht="15">
      <c r="B714" s="65"/>
      <c r="C714" s="65"/>
      <c r="D714" s="65"/>
      <c r="E714" s="65"/>
    </row>
    <row r="715" spans="2:5" ht="15">
      <c r="B715" s="65"/>
      <c r="C715" s="65"/>
      <c r="D715" s="65"/>
      <c r="E715" s="65"/>
    </row>
    <row r="716" spans="2:5" ht="15">
      <c r="B716" s="65"/>
      <c r="C716" s="65"/>
      <c r="D716" s="65"/>
      <c r="E716" s="65"/>
    </row>
    <row r="717" spans="2:5" ht="15">
      <c r="B717" s="65"/>
      <c r="C717" s="65"/>
      <c r="D717" s="65"/>
      <c r="E717" s="65"/>
    </row>
    <row r="718" spans="2:5" ht="15">
      <c r="B718" s="65"/>
      <c r="C718" s="65"/>
      <c r="D718" s="65"/>
      <c r="E718" s="65"/>
    </row>
    <row r="719" spans="2:5" ht="15">
      <c r="B719" s="65"/>
      <c r="C719" s="65"/>
      <c r="D719" s="65"/>
      <c r="E719" s="65"/>
    </row>
    <row r="720" spans="2:5" ht="15">
      <c r="B720" s="65"/>
      <c r="C720" s="65"/>
      <c r="D720" s="65"/>
      <c r="E720" s="65"/>
    </row>
    <row r="721" spans="2:5" ht="15">
      <c r="B721" s="65"/>
      <c r="C721" s="65"/>
      <c r="D721" s="65"/>
      <c r="E721" s="65"/>
    </row>
    <row r="722" spans="2:5" ht="15">
      <c r="B722" s="65"/>
      <c r="C722" s="65"/>
      <c r="D722" s="65"/>
      <c r="E722" s="65"/>
    </row>
    <row r="723" spans="2:5" ht="15">
      <c r="B723" s="65"/>
      <c r="C723" s="65"/>
      <c r="D723" s="65"/>
      <c r="E723" s="65"/>
    </row>
    <row r="724" spans="2:5" ht="15">
      <c r="B724" s="65"/>
      <c r="C724" s="65"/>
      <c r="D724" s="65"/>
      <c r="E724" s="65"/>
    </row>
    <row r="725" spans="2:5" ht="15">
      <c r="B725" s="65"/>
      <c r="C725" s="65"/>
      <c r="D725" s="65"/>
      <c r="E725" s="65"/>
    </row>
    <row r="726" spans="2:5" ht="15">
      <c r="B726" s="65"/>
      <c r="C726" s="65"/>
      <c r="D726" s="65"/>
      <c r="E726" s="65"/>
    </row>
    <row r="727" spans="2:5" ht="15">
      <c r="B727" s="65"/>
      <c r="C727" s="65"/>
      <c r="D727" s="65"/>
      <c r="E727" s="65"/>
    </row>
    <row r="728" spans="2:5" ht="15">
      <c r="B728" s="65"/>
      <c r="C728" s="65"/>
      <c r="D728" s="65"/>
      <c r="E728" s="65"/>
    </row>
    <row r="729" spans="2:5" ht="15">
      <c r="B729" s="65"/>
      <c r="C729" s="65"/>
      <c r="D729" s="65"/>
      <c r="E729" s="65"/>
    </row>
    <row r="730" spans="2:5" ht="15">
      <c r="B730" s="65"/>
      <c r="C730" s="65"/>
      <c r="D730" s="65"/>
      <c r="E730" s="65"/>
    </row>
    <row r="731" spans="2:5" ht="15">
      <c r="B731" s="65"/>
      <c r="C731" s="65"/>
      <c r="D731" s="65"/>
      <c r="E731" s="65"/>
    </row>
    <row r="732" spans="2:5" ht="15">
      <c r="B732" s="65"/>
      <c r="C732" s="65"/>
      <c r="D732" s="65"/>
      <c r="E732" s="65"/>
    </row>
    <row r="733" spans="2:5" ht="15">
      <c r="B733" s="65"/>
      <c r="C733" s="65"/>
      <c r="D733" s="65"/>
      <c r="E733" s="65"/>
    </row>
    <row r="734" spans="2:5" ht="15">
      <c r="B734" s="65"/>
      <c r="C734" s="65"/>
      <c r="D734" s="65"/>
      <c r="E734" s="65"/>
    </row>
    <row r="735" spans="2:5" ht="15">
      <c r="B735" s="65"/>
      <c r="C735" s="65"/>
      <c r="D735" s="65"/>
      <c r="E735" s="65"/>
    </row>
    <row r="736" spans="2:5" ht="15">
      <c r="B736" s="65"/>
      <c r="C736" s="65"/>
      <c r="D736" s="65"/>
      <c r="E736" s="65"/>
    </row>
    <row r="737" spans="2:5" ht="15">
      <c r="B737" s="65"/>
      <c r="C737" s="65"/>
      <c r="D737" s="65"/>
      <c r="E737" s="65"/>
    </row>
    <row r="738" spans="2:5" ht="15">
      <c r="B738" s="65"/>
      <c r="C738" s="65"/>
      <c r="D738" s="65"/>
      <c r="E738" s="65"/>
    </row>
    <row r="739" spans="2:5" ht="15">
      <c r="B739" s="65"/>
      <c r="C739" s="65"/>
      <c r="D739" s="65"/>
      <c r="E739" s="65"/>
    </row>
    <row r="740" spans="2:5" ht="15">
      <c r="B740" s="65"/>
      <c r="C740" s="65"/>
      <c r="D740" s="65"/>
      <c r="E740" s="65"/>
    </row>
    <row r="741" spans="2:5" ht="15">
      <c r="B741" s="65"/>
      <c r="C741" s="65"/>
      <c r="D741" s="65"/>
      <c r="E741" s="65"/>
    </row>
    <row r="742" spans="2:5" ht="15">
      <c r="B742" s="65"/>
      <c r="C742" s="65"/>
      <c r="D742" s="65"/>
      <c r="E742" s="65"/>
    </row>
    <row r="743" spans="2:5" ht="15">
      <c r="B743" s="65"/>
      <c r="C743" s="65"/>
      <c r="D743" s="65"/>
      <c r="E743" s="65"/>
    </row>
    <row r="744" spans="2:5" ht="15">
      <c r="B744" s="65"/>
      <c r="C744" s="65"/>
      <c r="D744" s="65"/>
      <c r="E744" s="65"/>
    </row>
    <row r="745" spans="2:5" ht="15">
      <c r="B745" s="65"/>
      <c r="C745" s="65"/>
      <c r="D745" s="65"/>
      <c r="E745" s="65"/>
    </row>
    <row r="746" spans="2:5" ht="15">
      <c r="B746" s="65"/>
      <c r="C746" s="65"/>
      <c r="D746" s="65"/>
      <c r="E746" s="65"/>
    </row>
    <row r="747" spans="2:5" ht="15">
      <c r="B747" s="65"/>
      <c r="C747" s="65"/>
      <c r="D747" s="65"/>
      <c r="E747" s="65"/>
    </row>
    <row r="748" spans="2:5" ht="15">
      <c r="B748" s="65"/>
      <c r="C748" s="65"/>
      <c r="D748" s="65"/>
      <c r="E748" s="65"/>
    </row>
    <row r="749" spans="2:5" ht="15">
      <c r="B749" s="65"/>
      <c r="C749" s="65"/>
      <c r="D749" s="65"/>
      <c r="E749" s="65"/>
    </row>
    <row r="750" spans="2:5" ht="15">
      <c r="B750" s="65"/>
      <c r="C750" s="65"/>
      <c r="D750" s="65"/>
      <c r="E750" s="65"/>
    </row>
    <row r="751" spans="2:5" ht="15">
      <c r="B751" s="65"/>
      <c r="C751" s="65"/>
      <c r="D751" s="65"/>
      <c r="E751" s="65"/>
    </row>
    <row r="752" spans="2:5" ht="15">
      <c r="B752" s="65"/>
      <c r="C752" s="65"/>
      <c r="D752" s="65"/>
      <c r="E752" s="65"/>
    </row>
    <row r="753" spans="2:5" ht="15">
      <c r="B753" s="65"/>
      <c r="C753" s="65"/>
      <c r="D753" s="65"/>
      <c r="E753" s="65"/>
    </row>
    <row r="754" spans="2:5" ht="15">
      <c r="B754" s="65"/>
      <c r="C754" s="65"/>
      <c r="D754" s="65"/>
      <c r="E754" s="65"/>
    </row>
    <row r="755" spans="2:5" ht="15">
      <c r="B755" s="65"/>
      <c r="C755" s="65"/>
      <c r="D755" s="65"/>
      <c r="E755" s="65"/>
    </row>
    <row r="756" spans="2:5" ht="15">
      <c r="B756" s="65"/>
      <c r="C756" s="65"/>
      <c r="D756" s="65"/>
      <c r="E756" s="65"/>
    </row>
    <row r="757" spans="2:5" ht="15">
      <c r="B757" s="65"/>
      <c r="C757" s="65"/>
      <c r="D757" s="65"/>
      <c r="E757" s="65"/>
    </row>
    <row r="758" spans="2:5" ht="15">
      <c r="B758" s="65"/>
      <c r="C758" s="65"/>
      <c r="D758" s="65"/>
      <c r="E758" s="65"/>
    </row>
    <row r="759" spans="2:5" ht="15">
      <c r="B759" s="65"/>
      <c r="C759" s="65"/>
      <c r="D759" s="65"/>
      <c r="E759" s="65"/>
    </row>
    <row r="760" spans="2:5" ht="15">
      <c r="B760" s="65"/>
      <c r="C760" s="65"/>
      <c r="D760" s="65"/>
      <c r="E760" s="65"/>
    </row>
    <row r="761" spans="2:5" ht="15">
      <c r="B761" s="65"/>
      <c r="C761" s="65"/>
      <c r="D761" s="65"/>
      <c r="E761" s="65"/>
    </row>
    <row r="762" spans="2:5" ht="15">
      <c r="B762" s="65"/>
      <c r="C762" s="65"/>
      <c r="D762" s="65"/>
      <c r="E762" s="65"/>
    </row>
    <row r="763" spans="2:5" ht="15">
      <c r="B763" s="65"/>
      <c r="C763" s="65"/>
      <c r="D763" s="65"/>
      <c r="E763" s="65"/>
    </row>
    <row r="764" spans="2:5" ht="15">
      <c r="B764" s="65"/>
      <c r="C764" s="65"/>
      <c r="D764" s="65"/>
      <c r="E764" s="65"/>
    </row>
    <row r="765" spans="2:5" ht="15">
      <c r="B765" s="65"/>
      <c r="C765" s="65"/>
      <c r="D765" s="65"/>
      <c r="E765" s="65"/>
    </row>
    <row r="766" spans="2:5" ht="15">
      <c r="B766" s="65"/>
      <c r="C766" s="65"/>
      <c r="D766" s="65"/>
      <c r="E766" s="65"/>
    </row>
    <row r="767" spans="2:5" ht="15">
      <c r="B767" s="65"/>
      <c r="C767" s="65"/>
      <c r="D767" s="65"/>
      <c r="E767" s="65"/>
    </row>
    <row r="768" spans="2:5" ht="15">
      <c r="B768" s="65"/>
      <c r="C768" s="65"/>
      <c r="D768" s="65"/>
      <c r="E768" s="65"/>
    </row>
    <row r="769" spans="2:5" ht="15">
      <c r="B769" s="65"/>
      <c r="C769" s="65"/>
      <c r="D769" s="65"/>
      <c r="E769" s="65"/>
    </row>
    <row r="770" spans="2:5" ht="15">
      <c r="B770" s="65"/>
      <c r="C770" s="65"/>
      <c r="D770" s="65"/>
      <c r="E770" s="65"/>
    </row>
    <row r="771" spans="2:5" ht="15">
      <c r="B771" s="65"/>
      <c r="C771" s="65"/>
      <c r="D771" s="65"/>
      <c r="E771" s="65"/>
    </row>
    <row r="772" spans="2:5" ht="15">
      <c r="B772" s="65"/>
      <c r="C772" s="65"/>
      <c r="D772" s="65"/>
      <c r="E772" s="65"/>
    </row>
    <row r="773" spans="2:5" ht="15">
      <c r="B773" s="65"/>
      <c r="C773" s="65"/>
      <c r="D773" s="65"/>
      <c r="E773" s="65"/>
    </row>
    <row r="774" spans="2:5" ht="15">
      <c r="B774" s="65"/>
      <c r="C774" s="65"/>
      <c r="D774" s="65"/>
      <c r="E774" s="65"/>
    </row>
    <row r="775" spans="2:5" ht="15">
      <c r="B775" s="65"/>
      <c r="C775" s="65"/>
      <c r="D775" s="65"/>
      <c r="E775" s="65"/>
    </row>
    <row r="776" spans="2:5" ht="15">
      <c r="B776" s="65"/>
      <c r="C776" s="65"/>
      <c r="D776" s="65"/>
      <c r="E776" s="65"/>
    </row>
    <row r="777" spans="2:5" ht="15">
      <c r="B777" s="65"/>
      <c r="C777" s="65"/>
      <c r="D777" s="65"/>
      <c r="E777" s="65"/>
    </row>
    <row r="778" spans="2:5" ht="15">
      <c r="B778" s="65"/>
      <c r="C778" s="65"/>
      <c r="D778" s="65"/>
      <c r="E778" s="65"/>
    </row>
    <row r="779" spans="2:5" ht="15">
      <c r="B779" s="65"/>
      <c r="C779" s="65"/>
      <c r="D779" s="65"/>
      <c r="E779" s="65"/>
    </row>
    <row r="780" spans="2:5" ht="15">
      <c r="B780" s="65"/>
      <c r="C780" s="65"/>
      <c r="D780" s="65"/>
      <c r="E780" s="65"/>
    </row>
    <row r="781" spans="2:5" ht="15">
      <c r="B781" s="65"/>
      <c r="C781" s="65"/>
      <c r="D781" s="65"/>
      <c r="E781" s="65"/>
    </row>
    <row r="782" spans="2:5" ht="15">
      <c r="B782" s="65"/>
      <c r="C782" s="65"/>
      <c r="D782" s="65"/>
      <c r="E782" s="65"/>
    </row>
    <row r="783" spans="2:5" ht="15">
      <c r="B783" s="65"/>
      <c r="C783" s="65"/>
      <c r="D783" s="65"/>
      <c r="E783" s="65"/>
    </row>
    <row r="784" spans="2:5" ht="15">
      <c r="B784" s="65"/>
      <c r="C784" s="65"/>
      <c r="D784" s="65"/>
      <c r="E784" s="65"/>
    </row>
    <row r="785" spans="2:5" ht="15">
      <c r="B785" s="65"/>
      <c r="C785" s="65"/>
      <c r="D785" s="65"/>
      <c r="E785" s="65"/>
    </row>
    <row r="786" spans="2:5" ht="15">
      <c r="B786" s="65"/>
      <c r="C786" s="65"/>
      <c r="D786" s="65"/>
      <c r="E786" s="65"/>
    </row>
    <row r="787" spans="2:5" ht="15">
      <c r="B787" s="65"/>
      <c r="C787" s="65"/>
      <c r="D787" s="65"/>
      <c r="E787" s="65"/>
    </row>
    <row r="788" spans="2:5" ht="15">
      <c r="B788" s="65"/>
      <c r="C788" s="65"/>
      <c r="D788" s="65"/>
      <c r="E788" s="65"/>
    </row>
    <row r="789" spans="2:5" ht="15">
      <c r="B789" s="65"/>
      <c r="C789" s="65"/>
      <c r="D789" s="65"/>
      <c r="E789" s="65"/>
    </row>
    <row r="790" spans="2:5" ht="15">
      <c r="B790" s="65"/>
      <c r="C790" s="65"/>
      <c r="D790" s="65"/>
      <c r="E790" s="65"/>
    </row>
    <row r="791" spans="2:5" ht="15">
      <c r="B791" s="65"/>
      <c r="C791" s="65"/>
      <c r="D791" s="65"/>
      <c r="E791" s="65"/>
    </row>
    <row r="792" spans="2:5" ht="15">
      <c r="B792" s="65"/>
      <c r="C792" s="65"/>
      <c r="D792" s="65"/>
      <c r="E792" s="65"/>
    </row>
    <row r="793" spans="2:5" ht="15">
      <c r="B793" s="65"/>
      <c r="C793" s="65"/>
      <c r="D793" s="65"/>
      <c r="E793" s="65"/>
    </row>
    <row r="794" spans="2:5" ht="15">
      <c r="B794" s="65"/>
      <c r="C794" s="65"/>
      <c r="D794" s="65"/>
      <c r="E794" s="65"/>
    </row>
    <row r="795" spans="2:5" ht="15">
      <c r="B795" s="65"/>
      <c r="C795" s="65"/>
      <c r="D795" s="65"/>
      <c r="E795" s="65"/>
    </row>
    <row r="796" spans="2:5" ht="15">
      <c r="B796" s="65"/>
      <c r="C796" s="65"/>
      <c r="D796" s="65"/>
      <c r="E796" s="65"/>
    </row>
    <row r="797" spans="2:5" ht="15">
      <c r="B797" s="65"/>
      <c r="C797" s="65"/>
      <c r="D797" s="65"/>
      <c r="E797" s="65"/>
    </row>
    <row r="798" spans="2:5" ht="15">
      <c r="B798" s="65"/>
      <c r="C798" s="65"/>
      <c r="D798" s="65"/>
      <c r="E798" s="65"/>
    </row>
    <row r="799" spans="2:5" ht="15">
      <c r="B799" s="65"/>
      <c r="C799" s="65"/>
      <c r="D799" s="65"/>
      <c r="E799" s="65"/>
    </row>
    <row r="800" spans="2:5" ht="15">
      <c r="B800" s="65"/>
      <c r="C800" s="65"/>
      <c r="D800" s="65"/>
      <c r="E800" s="65"/>
    </row>
    <row r="801" spans="2:4" ht="15">
      <c r="B801" s="65"/>
      <c r="C801" s="65"/>
      <c r="D801" s="65"/>
    </row>
    <row r="802" spans="2:4" ht="15">
      <c r="B802" s="65"/>
      <c r="C802" s="65"/>
      <c r="D802" s="65"/>
    </row>
    <row r="803" spans="2:4" ht="15">
      <c r="B803" s="65"/>
      <c r="C803" s="65"/>
      <c r="D803" s="65"/>
    </row>
  </sheetData>
  <sheetProtection/>
  <mergeCells count="4">
    <mergeCell ref="C15:D15"/>
    <mergeCell ref="C13:D13"/>
    <mergeCell ref="C11:D11"/>
    <mergeCell ref="C8:D8"/>
  </mergeCells>
  <printOptions horizontalCentered="1"/>
  <pageMargins left="0.5" right="0.25" top="1" bottom="0.5" header="0.5" footer="0.25"/>
  <pageSetup fitToHeight="1" fitToWidth="1" horizontalDpi="600" verticalDpi="600" orientation="portrait" scale="72" r:id="rId1"/>
  <headerFooter alignWithMargins="0">
    <oddHeader>&amp;C&amp;"Arial,Bold"&amp;14FREESTANDING LONG-TERM CARE FACILITY COST REPORT
&amp;"Arial,Regular"&amp;12(For cost report periods ending after July 1, 2002)&amp;10
</oddHeader>
    <oddFooter>&amp;L&amp;F
NSVH CRR Version 1.6.0&amp;RPage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6"/>
  <dimension ref="A2:F60"/>
  <sheetViews>
    <sheetView zoomScalePageLayoutView="0" workbookViewId="0" topLeftCell="A1">
      <selection activeCell="C19" sqref="C19"/>
    </sheetView>
  </sheetViews>
  <sheetFormatPr defaultColWidth="8.8515625" defaultRowHeight="12.75"/>
  <cols>
    <col min="1" max="1" width="23.421875" style="0" customWidth="1"/>
    <col min="2" max="2" width="10.140625" style="458" bestFit="1" customWidth="1"/>
  </cols>
  <sheetData>
    <row r="2" ht="18">
      <c r="A2" s="464" t="s">
        <v>773</v>
      </c>
    </row>
    <row r="3" ht="12.75">
      <c r="B3" t="s">
        <v>763</v>
      </c>
    </row>
    <row r="4" ht="12.75">
      <c r="B4" t="s">
        <v>764</v>
      </c>
    </row>
    <row r="5" ht="12.75">
      <c r="B5" t="s">
        <v>765</v>
      </c>
    </row>
    <row r="6" ht="12.75">
      <c r="B6" t="s">
        <v>766</v>
      </c>
    </row>
    <row r="7" ht="12.75">
      <c r="B7" t="s">
        <v>767</v>
      </c>
    </row>
    <row r="8" ht="12.75">
      <c r="B8" t="s">
        <v>768</v>
      </c>
    </row>
    <row r="10" spans="1:2" ht="18">
      <c r="A10" s="464" t="s">
        <v>775</v>
      </c>
      <c r="B10" s="465" t="str">
        <f>A21</f>
        <v>1.6.0</v>
      </c>
    </row>
    <row r="11" ht="13.5" thickBot="1"/>
    <row r="12" spans="1:4" ht="13.5" thickBot="1">
      <c r="A12" s="476" t="s">
        <v>774</v>
      </c>
      <c r="B12" s="477"/>
      <c r="C12" s="478"/>
      <c r="D12" s="479"/>
    </row>
    <row r="13" spans="1:2" ht="13.5" thickBot="1">
      <c r="A13" s="474" t="s">
        <v>719</v>
      </c>
      <c r="B13" s="475" t="s">
        <v>720</v>
      </c>
    </row>
    <row r="14" spans="1:6" ht="14.25" customHeight="1" thickBot="1">
      <c r="A14" s="469" t="s">
        <v>723</v>
      </c>
      <c r="B14" s="470"/>
      <c r="C14" s="486">
        <f>IF(ProviderPeriodStart&lt;&gt;0,TEXT(ProviderPeriodStart,"mm/dd/yyyy")&amp;"  To  "&amp;TEXT(ProviderPeriodEnd,"mm/dd/yyyy"),0)</f>
        <v>0</v>
      </c>
      <c r="D14" s="471"/>
      <c r="E14" s="471"/>
      <c r="F14" s="472"/>
    </row>
    <row r="15" spans="1:6" ht="13.5" thickBot="1">
      <c r="A15" s="467"/>
      <c r="B15" s="468"/>
      <c r="C15" s="467"/>
      <c r="D15" s="467"/>
      <c r="E15" s="467"/>
      <c r="F15" s="467"/>
    </row>
    <row r="16" ht="16.5" thickBot="1">
      <c r="A16" s="473" t="s">
        <v>769</v>
      </c>
    </row>
    <row r="18" spans="1:3" ht="12.75">
      <c r="A18" s="466" t="s">
        <v>831</v>
      </c>
      <c r="B18" s="485">
        <v>41281</v>
      </c>
      <c r="C18" t="s">
        <v>832</v>
      </c>
    </row>
    <row r="21" spans="1:3" ht="12.75">
      <c r="A21" s="466" t="s">
        <v>827</v>
      </c>
      <c r="B21" s="485">
        <v>40275</v>
      </c>
      <c r="C21" t="s">
        <v>825</v>
      </c>
    </row>
    <row r="22" spans="1:3" ht="12.75">
      <c r="A22" s="466"/>
      <c r="B22" s="485"/>
      <c r="C22" t="s">
        <v>826</v>
      </c>
    </row>
    <row r="24" spans="1:3" ht="12.75">
      <c r="A24" s="466" t="s">
        <v>821</v>
      </c>
      <c r="B24" s="459">
        <v>39454</v>
      </c>
      <c r="C24" s="333" t="s">
        <v>820</v>
      </c>
    </row>
    <row r="25" ht="12.75">
      <c r="B25" s="485"/>
    </row>
    <row r="26" spans="1:3" ht="12.75">
      <c r="A26" s="466" t="s">
        <v>817</v>
      </c>
      <c r="B26" s="459">
        <v>39237</v>
      </c>
      <c r="C26" s="333" t="s">
        <v>818</v>
      </c>
    </row>
    <row r="27" ht="12.75">
      <c r="B27" s="485"/>
    </row>
    <row r="28" spans="1:3" ht="12.75">
      <c r="A28" s="466" t="s">
        <v>802</v>
      </c>
      <c r="B28" s="459">
        <v>39203</v>
      </c>
      <c r="C28" t="s">
        <v>800</v>
      </c>
    </row>
    <row r="29" spans="1:3" ht="12.75">
      <c r="A29" s="466"/>
      <c r="B29" s="459"/>
      <c r="C29" t="s">
        <v>801</v>
      </c>
    </row>
    <row r="30" spans="1:3" ht="12.75">
      <c r="A30" s="466"/>
      <c r="B30" s="459"/>
      <c r="C30" t="s">
        <v>816</v>
      </c>
    </row>
    <row r="31" ht="12.75">
      <c r="B31" s="485"/>
    </row>
    <row r="32" spans="1:3" ht="12.75">
      <c r="A32" s="466" t="s">
        <v>797</v>
      </c>
      <c r="B32" s="459">
        <v>39052</v>
      </c>
      <c r="C32" t="s">
        <v>798</v>
      </c>
    </row>
    <row r="33" ht="12.75">
      <c r="B33" s="485"/>
    </row>
    <row r="34" spans="1:3" ht="12.75">
      <c r="A34" s="466" t="s">
        <v>795</v>
      </c>
      <c r="B34" s="459">
        <v>39052</v>
      </c>
      <c r="C34" t="s">
        <v>796</v>
      </c>
    </row>
    <row r="35" spans="1:2" ht="12.75">
      <c r="A35" s="466"/>
      <c r="B35" s="459"/>
    </row>
    <row r="36" spans="1:3" ht="12.75">
      <c r="A36" s="466" t="s">
        <v>776</v>
      </c>
      <c r="B36" s="459">
        <v>39001</v>
      </c>
      <c r="C36" t="s">
        <v>777</v>
      </c>
    </row>
    <row r="37" spans="1:3" ht="12.75">
      <c r="A37" s="466"/>
      <c r="B37" s="459"/>
      <c r="C37" t="s">
        <v>778</v>
      </c>
    </row>
    <row r="38" ht="12.75">
      <c r="B38" s="485"/>
    </row>
    <row r="39" spans="1:3" ht="12.75">
      <c r="A39" s="466" t="s">
        <v>779</v>
      </c>
      <c r="B39" s="459">
        <v>38895</v>
      </c>
      <c r="C39" t="s">
        <v>780</v>
      </c>
    </row>
    <row r="40" spans="2:3" ht="12.75">
      <c r="B40" s="485"/>
      <c r="C40" t="s">
        <v>781</v>
      </c>
    </row>
    <row r="41" spans="2:3" ht="12.75">
      <c r="B41" s="485"/>
      <c r="C41" t="s">
        <v>782</v>
      </c>
    </row>
    <row r="42" spans="2:3" ht="12.75">
      <c r="B42" s="485"/>
      <c r="C42" t="s">
        <v>783</v>
      </c>
    </row>
    <row r="43" ht="12.75">
      <c r="B43" s="485"/>
    </row>
    <row r="44" spans="1:3" ht="12.75">
      <c r="A44" s="466" t="s">
        <v>784</v>
      </c>
      <c r="B44" s="459">
        <v>38873</v>
      </c>
      <c r="C44" t="s">
        <v>785</v>
      </c>
    </row>
    <row r="45" spans="2:3" ht="12.75">
      <c r="B45" s="485"/>
      <c r="C45" t="s">
        <v>794</v>
      </c>
    </row>
    <row r="46" spans="2:3" ht="12.75">
      <c r="B46" s="485"/>
      <c r="C46" t="s">
        <v>786</v>
      </c>
    </row>
    <row r="47" spans="2:3" ht="12.75">
      <c r="B47" s="485"/>
      <c r="C47" t="s">
        <v>787</v>
      </c>
    </row>
    <row r="48" ht="12.75">
      <c r="B48" s="485"/>
    </row>
    <row r="49" spans="2:3" ht="12.75">
      <c r="B49" s="485"/>
      <c r="C49" t="s">
        <v>788</v>
      </c>
    </row>
    <row r="50" spans="2:3" ht="12.75">
      <c r="B50" s="485"/>
      <c r="C50" t="s">
        <v>789</v>
      </c>
    </row>
    <row r="51" spans="2:3" ht="12.75">
      <c r="B51" s="485"/>
      <c r="C51" t="s">
        <v>790</v>
      </c>
    </row>
    <row r="52" spans="2:3" ht="12.75">
      <c r="B52" s="485"/>
      <c r="C52" t="s">
        <v>791</v>
      </c>
    </row>
    <row r="54" spans="1:3" ht="12.75">
      <c r="A54" s="466" t="s">
        <v>792</v>
      </c>
      <c r="B54" s="459">
        <v>38807</v>
      </c>
      <c r="C54" t="s">
        <v>793</v>
      </c>
    </row>
    <row r="56" spans="1:3" ht="12.75">
      <c r="A56" s="466" t="s">
        <v>770</v>
      </c>
      <c r="B56" s="459">
        <v>38736</v>
      </c>
      <c r="C56" t="s">
        <v>771</v>
      </c>
    </row>
    <row r="57" spans="2:3" ht="12.75">
      <c r="B57" s="459">
        <v>38729</v>
      </c>
      <c r="C57" t="s">
        <v>772</v>
      </c>
    </row>
    <row r="59" spans="1:3" ht="12.75">
      <c r="A59" s="466" t="s">
        <v>760</v>
      </c>
      <c r="B59" s="459">
        <v>38691</v>
      </c>
      <c r="C59" t="s">
        <v>761</v>
      </c>
    </row>
    <row r="60" spans="2:3" ht="12.75">
      <c r="B60" s="459">
        <v>38691</v>
      </c>
      <c r="C60" t="s">
        <v>762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6:U829"/>
  <sheetViews>
    <sheetView showGridLines="0" zoomScale="75" zoomScaleNormal="75" zoomScalePageLayoutView="0" workbookViewId="0" topLeftCell="A1">
      <selection activeCell="A1" sqref="A1"/>
    </sheetView>
  </sheetViews>
  <sheetFormatPr defaultColWidth="7.8515625" defaultRowHeight="12.75"/>
  <cols>
    <col min="1" max="1" width="14.28125" style="28" customWidth="1"/>
    <col min="2" max="2" width="11.421875" style="28" customWidth="1"/>
    <col min="3" max="3" width="24.421875" style="28" customWidth="1"/>
    <col min="4" max="4" width="36.421875" style="28" customWidth="1"/>
    <col min="5" max="5" width="2.421875" style="28" customWidth="1"/>
    <col min="6" max="6" width="19.421875" style="28" customWidth="1"/>
    <col min="7" max="7" width="14.00390625" style="28" customWidth="1"/>
    <col min="8" max="16384" width="7.8515625" style="28" customWidth="1"/>
  </cols>
  <sheetData>
    <row r="6" spans="5:6" ht="15">
      <c r="E6" s="87"/>
      <c r="F6" s="64"/>
    </row>
    <row r="7" spans="2:6" ht="15">
      <c r="B7" s="62" t="s">
        <v>40</v>
      </c>
      <c r="C7" s="188">
        <f>IF(+[0]!ProviderName&lt;&gt;0,+[0]!ProviderName,0)</f>
        <v>0</v>
      </c>
      <c r="E7" s="71" t="s">
        <v>45</v>
      </c>
      <c r="F7" s="296">
        <f>IF(Begindate&lt;&gt;0,(Begindate),0)</f>
        <v>0</v>
      </c>
    </row>
    <row r="8" spans="2:6" ht="14.25">
      <c r="B8" s="29"/>
      <c r="C8" s="63"/>
      <c r="E8" s="82"/>
      <c r="F8" s="91"/>
    </row>
    <row r="9" spans="2:6" ht="15">
      <c r="B9" s="62" t="s">
        <v>819</v>
      </c>
      <c r="C9" s="188">
        <f>IF(+Instruct!C15&lt;&gt;0,+Instruct!C15,0)</f>
        <v>0</v>
      </c>
      <c r="E9" s="71" t="s">
        <v>47</v>
      </c>
      <c r="F9" s="296">
        <f>IF(Enddate&lt;&gt;0,(Enddate),0)</f>
        <v>0</v>
      </c>
    </row>
    <row r="10" spans="3:6" ht="14.25">
      <c r="C10" s="64"/>
      <c r="E10" s="82"/>
      <c r="F10" s="82"/>
    </row>
    <row r="11" spans="1:2" ht="14.25">
      <c r="A11" s="82"/>
      <c r="B11" s="82"/>
    </row>
    <row r="12" spans="1:7" ht="14.25">
      <c r="A12" s="82"/>
      <c r="B12" s="82"/>
      <c r="G12" s="133"/>
    </row>
    <row r="13" spans="1:7" ht="14.25">
      <c r="A13" s="82"/>
      <c r="B13" s="82"/>
      <c r="G13" s="133"/>
    </row>
    <row r="14" spans="1:15" s="95" customFormat="1" ht="15">
      <c r="A14" s="65" t="s">
        <v>69</v>
      </c>
      <c r="C14" s="133"/>
      <c r="H14" s="133"/>
      <c r="I14" s="133"/>
      <c r="J14" s="134"/>
      <c r="K14" s="134"/>
      <c r="L14" s="134"/>
      <c r="M14" s="134"/>
      <c r="N14" s="134"/>
      <c r="O14" s="134"/>
    </row>
    <row r="16" spans="1:6" ht="14.25">
      <c r="A16" s="77"/>
      <c r="D16" s="29" t="s">
        <v>70</v>
      </c>
      <c r="E16" s="29"/>
      <c r="F16" s="48"/>
    </row>
    <row r="17" spans="1:6" ht="14.25">
      <c r="A17" s="77"/>
      <c r="D17" s="29"/>
      <c r="E17" s="29"/>
      <c r="F17" s="75"/>
    </row>
    <row r="18" spans="1:6" ht="14.25">
      <c r="A18" s="77"/>
      <c r="D18" s="29" t="s">
        <v>71</v>
      </c>
      <c r="E18" s="29"/>
      <c r="F18" s="48"/>
    </row>
    <row r="19" spans="1:6" ht="14.25">
      <c r="A19" s="77"/>
      <c r="D19" s="29"/>
      <c r="E19" s="29"/>
      <c r="F19" s="75"/>
    </row>
    <row r="20" spans="1:6" ht="14.25">
      <c r="A20" s="77"/>
      <c r="D20" s="29" t="s">
        <v>72</v>
      </c>
      <c r="E20" s="29"/>
      <c r="F20" s="48"/>
    </row>
    <row r="21" spans="1:6" ht="14.25">
      <c r="A21" s="77"/>
      <c r="D21" s="29"/>
      <c r="E21" s="29"/>
      <c r="F21" s="75"/>
    </row>
    <row r="22" spans="1:6" ht="14.25">
      <c r="A22" s="77"/>
      <c r="D22" s="29" t="s">
        <v>73</v>
      </c>
      <c r="E22" s="29"/>
      <c r="F22" s="48"/>
    </row>
    <row r="23" spans="1:6" ht="14.25">
      <c r="A23" s="77"/>
      <c r="D23" s="29"/>
      <c r="E23" s="29"/>
      <c r="F23" s="75"/>
    </row>
    <row r="24" spans="1:6" ht="14.25">
      <c r="A24" s="77"/>
      <c r="D24" s="29" t="s">
        <v>74</v>
      </c>
      <c r="E24" s="29"/>
      <c r="F24" s="48"/>
    </row>
    <row r="25" spans="1:6" ht="14.25">
      <c r="A25" s="77"/>
      <c r="D25" s="29"/>
      <c r="E25" s="29"/>
      <c r="F25" s="75"/>
    </row>
    <row r="26" spans="1:6" ht="14.25">
      <c r="A26" s="77"/>
      <c r="D26" s="29" t="s">
        <v>75</v>
      </c>
      <c r="E26" s="29"/>
      <c r="F26" s="48"/>
    </row>
    <row r="27" spans="1:6" ht="14.25">
      <c r="A27" s="77"/>
      <c r="D27" s="29"/>
      <c r="E27" s="29"/>
      <c r="F27" s="75"/>
    </row>
    <row r="28" spans="1:6" ht="14.25">
      <c r="A28" s="77"/>
      <c r="D28" s="29" t="s">
        <v>0</v>
      </c>
      <c r="E28" s="29"/>
      <c r="F28" s="48"/>
    </row>
    <row r="29" spans="1:6" ht="14.25">
      <c r="A29" s="77"/>
      <c r="D29" s="29"/>
      <c r="E29" s="29"/>
      <c r="F29" s="91"/>
    </row>
    <row r="30" spans="1:6" ht="14.25">
      <c r="A30" s="77"/>
      <c r="D30" s="29" t="s">
        <v>1</v>
      </c>
      <c r="E30" s="29"/>
      <c r="F30" s="48"/>
    </row>
    <row r="31" spans="1:6" ht="14.25">
      <c r="A31" s="77"/>
      <c r="D31" s="29"/>
      <c r="E31" s="29"/>
      <c r="F31" s="91"/>
    </row>
    <row r="32" spans="1:6" ht="14.25">
      <c r="A32" s="77"/>
      <c r="D32" s="29" t="s">
        <v>2</v>
      </c>
      <c r="E32" s="29"/>
      <c r="F32" s="48"/>
    </row>
    <row r="33" spans="1:6" ht="14.25">
      <c r="A33" s="75"/>
      <c r="F33" s="91"/>
    </row>
    <row r="34" spans="1:6" ht="14.25">
      <c r="A34" s="77"/>
      <c r="D34" s="29" t="s">
        <v>713</v>
      </c>
      <c r="E34" s="29"/>
      <c r="F34" s="48"/>
    </row>
    <row r="35" ht="14.25">
      <c r="C35" s="91"/>
    </row>
    <row r="36" ht="14.25">
      <c r="C36" s="91"/>
    </row>
    <row r="37" ht="14.25">
      <c r="C37" s="91"/>
    </row>
    <row r="38" spans="1:15" s="95" customFormat="1" ht="15" hidden="1">
      <c r="A38" s="65" t="s">
        <v>3</v>
      </c>
      <c r="C38" s="133"/>
      <c r="H38" s="133"/>
      <c r="I38" s="133"/>
      <c r="J38" s="134"/>
      <c r="K38" s="134"/>
      <c r="L38" s="134"/>
      <c r="M38" s="134"/>
      <c r="N38" s="134"/>
      <c r="O38" s="134"/>
    </row>
    <row r="39" ht="14.25" hidden="1"/>
    <row r="40" spans="1:6" ht="14.25" hidden="1">
      <c r="A40" s="77"/>
      <c r="D40" s="29" t="s">
        <v>750</v>
      </c>
      <c r="E40" s="29"/>
      <c r="F40" s="256" t="e">
        <f>+DirectCareAmtDue</f>
        <v>#REF!</v>
      </c>
    </row>
    <row r="41" spans="1:5" ht="14.25">
      <c r="A41" s="77"/>
      <c r="D41" s="29"/>
      <c r="E41" s="29"/>
    </row>
    <row r="42" spans="1:6" ht="14.25">
      <c r="A42" s="77"/>
      <c r="D42" s="29"/>
      <c r="E42" s="29"/>
      <c r="F42" s="292"/>
    </row>
    <row r="43" spans="1:6" ht="14.25">
      <c r="A43" s="77"/>
      <c r="D43" s="29"/>
      <c r="E43" s="29"/>
      <c r="F43" s="292"/>
    </row>
    <row r="44" spans="1:6" ht="14.25">
      <c r="A44" s="77"/>
      <c r="D44" s="29"/>
      <c r="E44" s="29"/>
      <c r="F44" s="292"/>
    </row>
    <row r="45" spans="1:6" ht="14.25">
      <c r="A45" s="77"/>
      <c r="D45" s="29"/>
      <c r="E45" s="29"/>
      <c r="F45" s="292"/>
    </row>
    <row r="46" spans="1:6" ht="14.25">
      <c r="A46" s="77"/>
      <c r="D46" s="29"/>
      <c r="E46" s="29"/>
      <c r="F46" s="292"/>
    </row>
    <row r="47" spans="1:6" ht="14.25">
      <c r="A47" s="77"/>
      <c r="D47" s="29"/>
      <c r="E47" s="29"/>
      <c r="F47" s="292"/>
    </row>
    <row r="48" spans="1:6" ht="14.25">
      <c r="A48" s="77"/>
      <c r="D48" s="29"/>
      <c r="E48" s="29"/>
      <c r="F48" s="292"/>
    </row>
    <row r="49" spans="1:6" ht="14.25">
      <c r="A49" s="77"/>
      <c r="D49" s="29"/>
      <c r="E49" s="29"/>
      <c r="F49" s="292"/>
    </row>
    <row r="50" spans="1:6" ht="14.25">
      <c r="A50" s="77"/>
      <c r="D50" s="29"/>
      <c r="E50" s="29"/>
      <c r="F50" s="292"/>
    </row>
    <row r="51" spans="1:6" ht="14.25">
      <c r="A51" s="77"/>
      <c r="D51" s="29"/>
      <c r="E51" s="29"/>
      <c r="F51" s="292"/>
    </row>
    <row r="52" spans="1:6" ht="14.25">
      <c r="A52" s="77"/>
      <c r="D52" s="29"/>
      <c r="E52" s="29"/>
      <c r="F52" s="292"/>
    </row>
    <row r="53" spans="1:6" ht="14.25">
      <c r="A53" s="77"/>
      <c r="D53" s="29"/>
      <c r="E53" s="29"/>
      <c r="F53" s="292"/>
    </row>
    <row r="54" spans="1:6" ht="14.25">
      <c r="A54" s="77"/>
      <c r="D54" s="29"/>
      <c r="E54" s="29"/>
      <c r="F54" s="292"/>
    </row>
    <row r="55" spans="1:6" ht="14.25">
      <c r="A55" s="77"/>
      <c r="D55" s="29"/>
      <c r="E55" s="29"/>
      <c r="F55" s="292"/>
    </row>
    <row r="56" spans="1:6" ht="14.25">
      <c r="A56" s="77"/>
      <c r="D56" s="29"/>
      <c r="E56" s="29"/>
      <c r="F56" s="292"/>
    </row>
    <row r="57" spans="1:6" ht="14.25">
      <c r="A57" s="77"/>
      <c r="D57" s="29"/>
      <c r="E57" s="29"/>
      <c r="F57" s="292"/>
    </row>
    <row r="58" spans="1:6" ht="14.25">
      <c r="A58" s="77"/>
      <c r="D58" s="29"/>
      <c r="E58" s="29"/>
      <c r="F58" s="292"/>
    </row>
    <row r="59" spans="1:6" ht="14.25">
      <c r="A59" s="77"/>
      <c r="D59" s="29"/>
      <c r="E59" s="29"/>
      <c r="F59" s="292"/>
    </row>
    <row r="60" ht="14.25">
      <c r="C60" s="91"/>
    </row>
    <row r="61" spans="3:4" ht="14.25">
      <c r="C61" s="91"/>
      <c r="D61" s="304"/>
    </row>
    <row r="62" spans="3:4" ht="14.25">
      <c r="C62" s="91"/>
      <c r="D62" s="30" t="s">
        <v>651</v>
      </c>
    </row>
    <row r="63" spans="1:15" s="95" customFormat="1" ht="15">
      <c r="A63" s="65" t="s">
        <v>4</v>
      </c>
      <c r="C63" s="133"/>
      <c r="H63" s="133"/>
      <c r="I63" s="133"/>
      <c r="J63" s="134"/>
      <c r="K63" s="134"/>
      <c r="L63" s="134"/>
      <c r="M63" s="134"/>
      <c r="N63" s="134"/>
      <c r="O63" s="134"/>
    </row>
    <row r="64" spans="1:7" ht="15">
      <c r="A64" s="135" t="s">
        <v>5</v>
      </c>
      <c r="B64" s="135" t="s">
        <v>6</v>
      </c>
      <c r="C64" s="135">
        <v>3</v>
      </c>
      <c r="D64" s="160">
        <v>4</v>
      </c>
      <c r="E64" s="160"/>
      <c r="F64" s="160"/>
      <c r="G64" s="135" t="s">
        <v>7</v>
      </c>
    </row>
    <row r="65" spans="1:7" ht="42.75">
      <c r="A65" s="136" t="s">
        <v>8</v>
      </c>
      <c r="B65" s="136" t="s">
        <v>9</v>
      </c>
      <c r="C65" s="137" t="s">
        <v>10</v>
      </c>
      <c r="D65" s="161" t="s">
        <v>11</v>
      </c>
      <c r="E65" s="161"/>
      <c r="F65" s="161"/>
      <c r="G65" s="136" t="s">
        <v>12</v>
      </c>
    </row>
    <row r="66" spans="1:21" ht="15">
      <c r="A66" s="138" t="s">
        <v>13</v>
      </c>
      <c r="B66" s="139" t="s">
        <v>5</v>
      </c>
      <c r="C66" s="140" t="s">
        <v>682</v>
      </c>
      <c r="D66" s="293" t="s">
        <v>683</v>
      </c>
      <c r="E66" s="294"/>
      <c r="F66" s="295"/>
      <c r="G66" s="313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</row>
    <row r="67" spans="1:21" ht="28.5">
      <c r="A67" s="141" t="s">
        <v>14</v>
      </c>
      <c r="B67" s="142" t="s">
        <v>643</v>
      </c>
      <c r="C67" s="173" t="s">
        <v>15</v>
      </c>
      <c r="D67" s="158" t="s">
        <v>100</v>
      </c>
      <c r="E67" s="192"/>
      <c r="F67" s="159"/>
      <c r="G67" s="144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</row>
    <row r="68" spans="1:21" ht="30">
      <c r="A68" s="141" t="s">
        <v>101</v>
      </c>
      <c r="B68" s="139" t="s">
        <v>642</v>
      </c>
      <c r="C68" s="140" t="s">
        <v>102</v>
      </c>
      <c r="D68" s="158" t="s">
        <v>103</v>
      </c>
      <c r="E68" s="192"/>
      <c r="F68" s="159"/>
      <c r="G68" s="144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</row>
    <row r="69" spans="1:21" ht="15">
      <c r="A69" s="141" t="s">
        <v>104</v>
      </c>
      <c r="B69" s="142" t="s">
        <v>7</v>
      </c>
      <c r="C69" s="173" t="s">
        <v>105</v>
      </c>
      <c r="D69" s="158" t="s">
        <v>106</v>
      </c>
      <c r="E69" s="192"/>
      <c r="F69" s="159"/>
      <c r="G69" s="144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</row>
    <row r="70" spans="1:21" ht="28.5" customHeight="1">
      <c r="A70" s="141" t="s">
        <v>107</v>
      </c>
      <c r="B70" s="142" t="s">
        <v>644</v>
      </c>
      <c r="C70" s="173" t="s">
        <v>108</v>
      </c>
      <c r="D70" s="158" t="s">
        <v>109</v>
      </c>
      <c r="E70" s="192"/>
      <c r="F70" s="159"/>
      <c r="G70" s="144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</row>
    <row r="71" spans="1:21" ht="15">
      <c r="A71" s="141" t="s">
        <v>110</v>
      </c>
      <c r="B71" s="142" t="s">
        <v>645</v>
      </c>
      <c r="C71" s="173" t="s">
        <v>111</v>
      </c>
      <c r="D71" s="158" t="s">
        <v>112</v>
      </c>
      <c r="E71" s="192"/>
      <c r="F71" s="159"/>
      <c r="G71" s="144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</row>
    <row r="72" spans="1:21" ht="42.75" customHeight="1">
      <c r="A72" s="141" t="s">
        <v>113</v>
      </c>
      <c r="B72" s="142" t="s">
        <v>646</v>
      </c>
      <c r="C72" s="173" t="s">
        <v>114</v>
      </c>
      <c r="D72" s="158" t="s">
        <v>115</v>
      </c>
      <c r="E72" s="192"/>
      <c r="F72" s="159"/>
      <c r="G72" s="144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</row>
    <row r="73" spans="1:21" ht="15">
      <c r="A73" s="141" t="s">
        <v>116</v>
      </c>
      <c r="B73" s="142" t="s">
        <v>647</v>
      </c>
      <c r="C73" s="173" t="s">
        <v>117</v>
      </c>
      <c r="D73" s="158" t="s">
        <v>118</v>
      </c>
      <c r="E73" s="192"/>
      <c r="F73" s="159"/>
      <c r="G73" s="144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</row>
    <row r="74" spans="1:21" ht="30">
      <c r="A74" s="141" t="s">
        <v>119</v>
      </c>
      <c r="B74" s="142" t="s">
        <v>648</v>
      </c>
      <c r="C74" s="173" t="s">
        <v>120</v>
      </c>
      <c r="D74" s="158" t="s">
        <v>121</v>
      </c>
      <c r="E74" s="192"/>
      <c r="F74" s="159"/>
      <c r="G74" s="144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</row>
    <row r="75" spans="1:21" ht="30">
      <c r="A75" s="141" t="s">
        <v>122</v>
      </c>
      <c r="B75" s="142" t="s">
        <v>131</v>
      </c>
      <c r="C75" s="173" t="s">
        <v>123</v>
      </c>
      <c r="D75" s="158" t="s">
        <v>124</v>
      </c>
      <c r="E75" s="192"/>
      <c r="F75" s="159"/>
      <c r="G75" s="144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</row>
    <row r="76" spans="1:21" ht="30">
      <c r="A76" s="141" t="s">
        <v>125</v>
      </c>
      <c r="B76" s="142" t="s">
        <v>134</v>
      </c>
      <c r="C76" s="143" t="s">
        <v>126</v>
      </c>
      <c r="D76" s="158" t="s">
        <v>127</v>
      </c>
      <c r="E76" s="192"/>
      <c r="F76" s="159"/>
      <c r="G76" s="144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</row>
    <row r="77" spans="1:21" ht="30">
      <c r="A77" s="141" t="s">
        <v>128</v>
      </c>
      <c r="B77" s="142" t="s">
        <v>32</v>
      </c>
      <c r="C77" s="173" t="s">
        <v>129</v>
      </c>
      <c r="D77" s="158" t="s">
        <v>606</v>
      </c>
      <c r="E77" s="192"/>
      <c r="F77" s="159"/>
      <c r="G77" s="144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</row>
    <row r="78" spans="1:21" ht="42.75" customHeight="1">
      <c r="A78" s="451" t="s">
        <v>130</v>
      </c>
      <c r="B78" s="452" t="s">
        <v>33</v>
      </c>
      <c r="C78" s="453" t="s">
        <v>132</v>
      </c>
      <c r="D78" s="454" t="s">
        <v>133</v>
      </c>
      <c r="E78" s="455"/>
      <c r="F78" s="456"/>
      <c r="G78" s="457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</row>
    <row r="79" spans="1:21" ht="50.25" customHeight="1">
      <c r="A79" s="451" t="s">
        <v>754</v>
      </c>
      <c r="B79" s="452" t="s">
        <v>35</v>
      </c>
      <c r="C79" s="453" t="s">
        <v>755</v>
      </c>
      <c r="D79" s="454" t="s">
        <v>756</v>
      </c>
      <c r="E79" s="455"/>
      <c r="F79" s="456"/>
      <c r="G79" s="457"/>
      <c r="H79" s="450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</row>
    <row r="80" spans="1:21" ht="50.25" customHeight="1">
      <c r="A80" s="451" t="s">
        <v>757</v>
      </c>
      <c r="B80" s="452" t="s">
        <v>38</v>
      </c>
      <c r="C80" s="453" t="s">
        <v>755</v>
      </c>
      <c r="D80" s="454" t="s">
        <v>756</v>
      </c>
      <c r="E80" s="455"/>
      <c r="F80" s="456"/>
      <c r="G80" s="457"/>
      <c r="H80" s="450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</row>
    <row r="81" spans="1:21" ht="50.25" customHeight="1">
      <c r="A81" s="451" t="s">
        <v>758</v>
      </c>
      <c r="B81" s="452" t="s">
        <v>165</v>
      </c>
      <c r="C81" s="453" t="s">
        <v>755</v>
      </c>
      <c r="D81" s="454" t="s">
        <v>756</v>
      </c>
      <c r="E81" s="455"/>
      <c r="F81" s="456"/>
      <c r="G81" s="457"/>
      <c r="H81" s="450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</row>
    <row r="82" spans="1:21" ht="43.5" customHeight="1">
      <c r="A82" s="451" t="s">
        <v>34</v>
      </c>
      <c r="B82" s="452" t="s">
        <v>30</v>
      </c>
      <c r="C82" s="453" t="s">
        <v>36</v>
      </c>
      <c r="D82" s="454" t="s">
        <v>37</v>
      </c>
      <c r="E82" s="455"/>
      <c r="F82" s="456"/>
      <c r="G82" s="457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</row>
    <row r="83" spans="1:21" ht="28.5" customHeight="1">
      <c r="A83" s="451" t="s">
        <v>164</v>
      </c>
      <c r="B83" s="452" t="s">
        <v>31</v>
      </c>
      <c r="C83" s="453" t="s">
        <v>166</v>
      </c>
      <c r="D83" s="454" t="s">
        <v>167</v>
      </c>
      <c r="E83" s="455"/>
      <c r="F83" s="456"/>
      <c r="G83" s="457"/>
      <c r="H83" s="450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</row>
    <row r="84" spans="1:21" ht="28.5" customHeight="1">
      <c r="A84" s="282"/>
      <c r="B84" s="283"/>
      <c r="C84" s="284"/>
      <c r="D84" s="285"/>
      <c r="E84" s="285"/>
      <c r="F84" s="285"/>
      <c r="G84" s="282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</row>
    <row r="85" spans="1:21" ht="28.5" customHeight="1">
      <c r="A85" s="282"/>
      <c r="B85" s="283"/>
      <c r="C85" s="284"/>
      <c r="D85" s="285"/>
      <c r="E85" s="285"/>
      <c r="F85" s="285"/>
      <c r="G85" s="286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</row>
    <row r="86" spans="1:21" ht="28.5" customHeight="1">
      <c r="A86" s="282"/>
      <c r="B86" s="283"/>
      <c r="C86" s="284"/>
      <c r="D86" s="285"/>
      <c r="E86" s="285"/>
      <c r="F86" s="285"/>
      <c r="G86" s="286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</row>
    <row r="87" spans="1:21" ht="28.5" customHeight="1">
      <c r="A87" s="282"/>
      <c r="B87" s="283"/>
      <c r="C87" s="284"/>
      <c r="D87" s="285"/>
      <c r="E87" s="285"/>
      <c r="F87" s="285"/>
      <c r="G87" s="286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</row>
    <row r="88" spans="1:21" ht="28.5" customHeight="1">
      <c r="A88" s="282"/>
      <c r="B88" s="283"/>
      <c r="C88" s="284"/>
      <c r="D88" s="285"/>
      <c r="E88" s="285"/>
      <c r="F88" s="285"/>
      <c r="G88" s="286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</row>
    <row r="89" spans="1:21" ht="22.5" customHeight="1">
      <c r="A89" s="282"/>
      <c r="B89" s="283"/>
      <c r="C89" s="284"/>
      <c r="D89" s="285"/>
      <c r="E89" s="285"/>
      <c r="F89" s="285"/>
      <c r="G89" s="286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</row>
    <row r="90" spans="4:5" ht="14.25">
      <c r="D90" s="82"/>
      <c r="E90" s="82"/>
    </row>
    <row r="91" ht="14.25">
      <c r="D91" s="304"/>
    </row>
    <row r="99" ht="14.25">
      <c r="D99" s="30" t="s">
        <v>652</v>
      </c>
    </row>
    <row r="511" spans="1:2" ht="15">
      <c r="A511" s="65"/>
      <c r="B511" s="65"/>
    </row>
    <row r="512" spans="1:2" ht="15">
      <c r="A512" s="65"/>
      <c r="B512" s="65"/>
    </row>
    <row r="513" spans="1:2" ht="15">
      <c r="A513" s="65"/>
      <c r="B513" s="65"/>
    </row>
    <row r="514" spans="1:2" ht="15">
      <c r="A514" s="65"/>
      <c r="B514" s="65"/>
    </row>
    <row r="515" spans="1:2" ht="15">
      <c r="A515" s="65"/>
      <c r="B515" s="65"/>
    </row>
    <row r="516" spans="1:2" ht="15">
      <c r="A516" s="65"/>
      <c r="B516" s="65"/>
    </row>
    <row r="517" spans="1:2" ht="15">
      <c r="A517" s="65"/>
      <c r="B517" s="65"/>
    </row>
    <row r="518" spans="1:2" ht="15">
      <c r="A518" s="65"/>
      <c r="B518" s="65"/>
    </row>
    <row r="519" spans="1:2" ht="15">
      <c r="A519" s="65"/>
      <c r="B519" s="65"/>
    </row>
    <row r="520" spans="1:2" ht="15">
      <c r="A520" s="65"/>
      <c r="B520" s="65"/>
    </row>
    <row r="521" spans="1:2" ht="15">
      <c r="A521" s="65"/>
      <c r="B521" s="65"/>
    </row>
    <row r="522" spans="1:2" ht="15">
      <c r="A522" s="65"/>
      <c r="B522" s="65"/>
    </row>
    <row r="523" spans="1:2" ht="15">
      <c r="A523" s="65"/>
      <c r="B523" s="65"/>
    </row>
    <row r="524" spans="1:2" ht="15">
      <c r="A524" s="65"/>
      <c r="B524" s="65"/>
    </row>
    <row r="525" spans="1:2" ht="15">
      <c r="A525" s="65"/>
      <c r="B525" s="65"/>
    </row>
    <row r="526" spans="1:2" ht="15">
      <c r="A526" s="65"/>
      <c r="B526" s="65"/>
    </row>
    <row r="527" spans="1:2" ht="15">
      <c r="A527" s="65"/>
      <c r="B527" s="65"/>
    </row>
    <row r="528" spans="1:2" ht="15">
      <c r="A528" s="65"/>
      <c r="B528" s="65"/>
    </row>
    <row r="529" spans="1:2" ht="15">
      <c r="A529" s="65"/>
      <c r="B529" s="65"/>
    </row>
    <row r="530" spans="1:2" ht="15">
      <c r="A530" s="65"/>
      <c r="B530" s="65"/>
    </row>
    <row r="531" spans="1:2" ht="15">
      <c r="A531" s="65"/>
      <c r="B531" s="65"/>
    </row>
    <row r="532" spans="1:2" ht="15">
      <c r="A532" s="65"/>
      <c r="B532" s="65"/>
    </row>
    <row r="533" spans="1:2" ht="15">
      <c r="A533" s="65"/>
      <c r="B533" s="65"/>
    </row>
    <row r="534" spans="1:2" ht="15">
      <c r="A534" s="65"/>
      <c r="B534" s="65"/>
    </row>
    <row r="535" spans="1:2" ht="15">
      <c r="A535" s="65"/>
      <c r="B535" s="65"/>
    </row>
    <row r="536" spans="1:2" ht="15">
      <c r="A536" s="65"/>
      <c r="B536" s="65"/>
    </row>
    <row r="537" spans="1:2" ht="15">
      <c r="A537" s="65"/>
      <c r="B537" s="65"/>
    </row>
    <row r="538" spans="1:2" ht="15">
      <c r="A538" s="65"/>
      <c r="B538" s="65"/>
    </row>
    <row r="539" spans="1:2" ht="15">
      <c r="A539" s="65"/>
      <c r="B539" s="65"/>
    </row>
    <row r="540" spans="1:2" ht="15">
      <c r="A540" s="65"/>
      <c r="B540" s="65"/>
    </row>
    <row r="541" spans="1:2" ht="15">
      <c r="A541" s="65"/>
      <c r="B541" s="65"/>
    </row>
    <row r="542" spans="1:2" ht="15">
      <c r="A542" s="65"/>
      <c r="B542" s="65"/>
    </row>
    <row r="543" spans="1:2" ht="15">
      <c r="A543" s="65"/>
      <c r="B543" s="65"/>
    </row>
    <row r="544" spans="1:2" ht="15">
      <c r="A544" s="65"/>
      <c r="B544" s="65"/>
    </row>
    <row r="545" spans="1:2" ht="15">
      <c r="A545" s="65"/>
      <c r="B545" s="65"/>
    </row>
    <row r="546" spans="1:2" ht="15">
      <c r="A546" s="65"/>
      <c r="B546" s="65"/>
    </row>
    <row r="547" spans="1:2" ht="15">
      <c r="A547" s="65"/>
      <c r="B547" s="65"/>
    </row>
    <row r="548" spans="1:2" ht="15">
      <c r="A548" s="65"/>
      <c r="B548" s="65"/>
    </row>
    <row r="549" spans="1:2" ht="15">
      <c r="A549" s="65"/>
      <c r="B549" s="65"/>
    </row>
    <row r="550" spans="1:2" ht="15">
      <c r="A550" s="65"/>
      <c r="B550" s="65"/>
    </row>
    <row r="551" spans="1:2" ht="15">
      <c r="A551" s="65"/>
      <c r="B551" s="65"/>
    </row>
    <row r="552" spans="1:2" ht="15">
      <c r="A552" s="65"/>
      <c r="B552" s="65"/>
    </row>
    <row r="553" spans="1:2" ht="15">
      <c r="A553" s="65"/>
      <c r="B553" s="65"/>
    </row>
    <row r="554" spans="1:2" ht="15">
      <c r="A554" s="65"/>
      <c r="B554" s="65"/>
    </row>
    <row r="555" spans="1:2" ht="15">
      <c r="A555" s="65"/>
      <c r="B555" s="65"/>
    </row>
    <row r="556" spans="1:2" ht="15">
      <c r="A556" s="65"/>
      <c r="B556" s="65"/>
    </row>
    <row r="557" spans="1:2" ht="15">
      <c r="A557" s="65"/>
      <c r="B557" s="65"/>
    </row>
    <row r="558" spans="1:2" ht="15">
      <c r="A558" s="65"/>
      <c r="B558" s="65"/>
    </row>
    <row r="559" spans="1:2" ht="15">
      <c r="A559" s="65"/>
      <c r="B559" s="65"/>
    </row>
    <row r="560" spans="1:2" ht="15">
      <c r="A560" s="65"/>
      <c r="B560" s="65"/>
    </row>
    <row r="561" spans="1:2" ht="15">
      <c r="A561" s="65"/>
      <c r="B561" s="65"/>
    </row>
    <row r="562" spans="1:2" ht="15">
      <c r="A562" s="65"/>
      <c r="B562" s="65"/>
    </row>
    <row r="563" spans="1:2" ht="15">
      <c r="A563" s="65"/>
      <c r="B563" s="65"/>
    </row>
    <row r="564" spans="1:2" ht="15">
      <c r="A564" s="65"/>
      <c r="B564" s="65"/>
    </row>
    <row r="565" spans="1:2" ht="15">
      <c r="A565" s="65"/>
      <c r="B565" s="65"/>
    </row>
    <row r="566" spans="1:2" ht="15">
      <c r="A566" s="65"/>
      <c r="B566" s="65"/>
    </row>
    <row r="567" spans="1:2" ht="15">
      <c r="A567" s="65"/>
      <c r="B567" s="65"/>
    </row>
    <row r="568" spans="1:2" ht="15">
      <c r="A568" s="65"/>
      <c r="B568" s="65"/>
    </row>
    <row r="569" spans="1:2" ht="15">
      <c r="A569" s="65"/>
      <c r="B569" s="65"/>
    </row>
    <row r="570" spans="1:2" ht="15">
      <c r="A570" s="65"/>
      <c r="B570" s="65"/>
    </row>
    <row r="571" spans="1:2" ht="15">
      <c r="A571" s="65"/>
      <c r="B571" s="65"/>
    </row>
    <row r="572" spans="1:2" ht="15">
      <c r="A572" s="65"/>
      <c r="B572" s="65"/>
    </row>
    <row r="573" spans="1:2" ht="15">
      <c r="A573" s="65"/>
      <c r="B573" s="65"/>
    </row>
    <row r="574" spans="1:2" ht="15">
      <c r="A574" s="65"/>
      <c r="B574" s="65"/>
    </row>
    <row r="575" spans="1:2" ht="15">
      <c r="A575" s="65"/>
      <c r="B575" s="65"/>
    </row>
    <row r="576" spans="1:2" ht="15">
      <c r="A576" s="65"/>
      <c r="B576" s="65"/>
    </row>
    <row r="577" spans="1:2" ht="15">
      <c r="A577" s="65"/>
      <c r="B577" s="65"/>
    </row>
    <row r="578" spans="1:2" ht="15">
      <c r="A578" s="65"/>
      <c r="B578" s="65"/>
    </row>
    <row r="579" spans="1:2" ht="15">
      <c r="A579" s="65"/>
      <c r="B579" s="65"/>
    </row>
    <row r="580" spans="1:2" ht="15">
      <c r="A580" s="65"/>
      <c r="B580" s="65"/>
    </row>
    <row r="581" spans="1:2" ht="15">
      <c r="A581" s="65"/>
      <c r="B581" s="65"/>
    </row>
    <row r="582" spans="1:2" ht="15">
      <c r="A582" s="65"/>
      <c r="B582" s="65"/>
    </row>
    <row r="583" spans="1:2" ht="15">
      <c r="A583" s="65"/>
      <c r="B583" s="65"/>
    </row>
    <row r="584" spans="1:2" ht="15">
      <c r="A584" s="65"/>
      <c r="B584" s="65"/>
    </row>
    <row r="585" spans="1:2" ht="15">
      <c r="A585" s="65"/>
      <c r="B585" s="65"/>
    </row>
    <row r="586" spans="1:2" ht="15">
      <c r="A586" s="65"/>
      <c r="B586" s="65"/>
    </row>
    <row r="587" spans="1:2" ht="15">
      <c r="A587" s="65"/>
      <c r="B587" s="65"/>
    </row>
    <row r="588" spans="1:2" ht="15">
      <c r="A588" s="65"/>
      <c r="B588" s="65"/>
    </row>
    <row r="589" spans="1:2" ht="15">
      <c r="A589" s="65"/>
      <c r="B589" s="65"/>
    </row>
    <row r="590" spans="1:2" ht="15">
      <c r="A590" s="65"/>
      <c r="B590" s="65"/>
    </row>
    <row r="591" spans="1:2" ht="15">
      <c r="A591" s="65"/>
      <c r="B591" s="65"/>
    </row>
    <row r="592" spans="1:2" ht="15">
      <c r="A592" s="65"/>
      <c r="B592" s="65"/>
    </row>
    <row r="593" spans="1:2" ht="15">
      <c r="A593" s="65"/>
      <c r="B593" s="65"/>
    </row>
    <row r="594" spans="1:2" ht="15">
      <c r="A594" s="65"/>
      <c r="B594" s="65"/>
    </row>
    <row r="595" spans="1:2" ht="15">
      <c r="A595" s="65"/>
      <c r="B595" s="65"/>
    </row>
    <row r="596" spans="1:2" ht="15">
      <c r="A596" s="65"/>
      <c r="B596" s="65"/>
    </row>
    <row r="597" spans="1:2" ht="15">
      <c r="A597" s="65"/>
      <c r="B597" s="65"/>
    </row>
    <row r="598" spans="1:2" ht="15">
      <c r="A598" s="65"/>
      <c r="B598" s="65"/>
    </row>
    <row r="599" spans="1:2" ht="15">
      <c r="A599" s="65"/>
      <c r="B599" s="65"/>
    </row>
    <row r="600" spans="1:2" ht="15">
      <c r="A600" s="65"/>
      <c r="B600" s="65"/>
    </row>
    <row r="601" spans="1:2" ht="15">
      <c r="A601" s="65"/>
      <c r="B601" s="65"/>
    </row>
    <row r="602" spans="1:2" ht="15">
      <c r="A602" s="65"/>
      <c r="B602" s="65"/>
    </row>
    <row r="603" spans="1:2" ht="15">
      <c r="A603" s="65"/>
      <c r="B603" s="65"/>
    </row>
    <row r="604" spans="1:2" ht="15">
      <c r="A604" s="65"/>
      <c r="B604" s="65"/>
    </row>
    <row r="605" spans="1:2" ht="15">
      <c r="A605" s="65"/>
      <c r="B605" s="65"/>
    </row>
    <row r="606" spans="1:2" ht="15">
      <c r="A606" s="65"/>
      <c r="B606" s="65"/>
    </row>
    <row r="607" spans="1:2" ht="15">
      <c r="A607" s="65"/>
      <c r="B607" s="65"/>
    </row>
    <row r="608" spans="1:2" ht="15">
      <c r="A608" s="65"/>
      <c r="B608" s="65"/>
    </row>
    <row r="609" spans="1:2" ht="15">
      <c r="A609" s="65"/>
      <c r="B609" s="65"/>
    </row>
    <row r="610" spans="1:2" ht="15">
      <c r="A610" s="65"/>
      <c r="B610" s="65"/>
    </row>
    <row r="611" spans="1:2" ht="15">
      <c r="A611" s="65"/>
      <c r="B611" s="65"/>
    </row>
    <row r="612" spans="1:2" ht="15">
      <c r="A612" s="65"/>
      <c r="B612" s="65"/>
    </row>
    <row r="613" spans="1:2" ht="15">
      <c r="A613" s="65"/>
      <c r="B613" s="65"/>
    </row>
    <row r="614" spans="1:2" ht="15">
      <c r="A614" s="65"/>
      <c r="B614" s="65"/>
    </row>
    <row r="615" spans="1:2" ht="15">
      <c r="A615" s="65"/>
      <c r="B615" s="65"/>
    </row>
    <row r="616" spans="1:2" ht="15">
      <c r="A616" s="65"/>
      <c r="B616" s="65"/>
    </row>
    <row r="617" spans="1:2" ht="15">
      <c r="A617" s="65"/>
      <c r="B617" s="65"/>
    </row>
    <row r="618" spans="1:2" ht="15">
      <c r="A618" s="65"/>
      <c r="B618" s="65"/>
    </row>
    <row r="619" spans="1:2" ht="15">
      <c r="A619" s="65"/>
      <c r="B619" s="65"/>
    </row>
    <row r="620" spans="1:2" ht="15">
      <c r="A620" s="65"/>
      <c r="B620" s="65"/>
    </row>
    <row r="621" spans="1:2" ht="15">
      <c r="A621" s="65"/>
      <c r="B621" s="65"/>
    </row>
    <row r="622" spans="1:2" ht="15">
      <c r="A622" s="65"/>
      <c r="B622" s="65"/>
    </row>
    <row r="623" spans="1:2" ht="15">
      <c r="A623" s="65"/>
      <c r="B623" s="65"/>
    </row>
    <row r="624" spans="1:2" ht="15">
      <c r="A624" s="65"/>
      <c r="B624" s="65"/>
    </row>
    <row r="625" spans="1:2" ht="15">
      <c r="A625" s="65"/>
      <c r="B625" s="65"/>
    </row>
    <row r="626" spans="1:2" ht="15">
      <c r="A626" s="65"/>
      <c r="B626" s="65"/>
    </row>
    <row r="627" spans="1:2" ht="15">
      <c r="A627" s="65"/>
      <c r="B627" s="65"/>
    </row>
    <row r="628" spans="1:2" ht="15">
      <c r="A628" s="65"/>
      <c r="B628" s="65"/>
    </row>
    <row r="629" spans="1:2" ht="15">
      <c r="A629" s="65"/>
      <c r="B629" s="65"/>
    </row>
    <row r="630" spans="1:2" ht="15">
      <c r="A630" s="65"/>
      <c r="B630" s="65"/>
    </row>
    <row r="631" spans="1:2" ht="15">
      <c r="A631" s="65"/>
      <c r="B631" s="65"/>
    </row>
    <row r="632" spans="1:2" ht="15">
      <c r="A632" s="65"/>
      <c r="B632" s="65"/>
    </row>
    <row r="633" spans="1:2" ht="15">
      <c r="A633" s="65"/>
      <c r="B633" s="65"/>
    </row>
    <row r="634" spans="1:2" ht="15">
      <c r="A634" s="65"/>
      <c r="B634" s="65"/>
    </row>
    <row r="635" spans="1:2" ht="15">
      <c r="A635" s="65"/>
      <c r="B635" s="65"/>
    </row>
    <row r="636" spans="1:2" ht="15">
      <c r="A636" s="65"/>
      <c r="B636" s="65"/>
    </row>
    <row r="637" spans="1:2" ht="15">
      <c r="A637" s="65"/>
      <c r="B637" s="65"/>
    </row>
    <row r="638" spans="1:2" ht="15">
      <c r="A638" s="65"/>
      <c r="B638" s="65"/>
    </row>
    <row r="639" spans="1:2" ht="15">
      <c r="A639" s="65"/>
      <c r="B639" s="65"/>
    </row>
    <row r="640" spans="1:2" ht="15">
      <c r="A640" s="65"/>
      <c r="B640" s="65"/>
    </row>
    <row r="641" spans="1:2" ht="15">
      <c r="A641" s="65"/>
      <c r="B641" s="65"/>
    </row>
    <row r="642" spans="1:2" ht="15">
      <c r="A642" s="65"/>
      <c r="B642" s="65"/>
    </row>
    <row r="643" spans="1:2" ht="15">
      <c r="A643" s="65"/>
      <c r="B643" s="65"/>
    </row>
    <row r="644" spans="1:2" ht="15">
      <c r="A644" s="65"/>
      <c r="B644" s="65"/>
    </row>
    <row r="645" spans="1:2" ht="15">
      <c r="A645" s="65"/>
      <c r="B645" s="65"/>
    </row>
    <row r="646" spans="1:2" ht="15">
      <c r="A646" s="65"/>
      <c r="B646" s="65"/>
    </row>
    <row r="647" spans="1:2" ht="15">
      <c r="A647" s="65"/>
      <c r="B647" s="65"/>
    </row>
    <row r="648" spans="1:2" ht="15">
      <c r="A648" s="65"/>
      <c r="B648" s="65"/>
    </row>
    <row r="649" spans="1:2" ht="15">
      <c r="A649" s="65"/>
      <c r="B649" s="65"/>
    </row>
    <row r="650" spans="1:2" ht="15">
      <c r="A650" s="65"/>
      <c r="B650" s="65"/>
    </row>
    <row r="651" spans="1:2" ht="15">
      <c r="A651" s="65"/>
      <c r="B651" s="65"/>
    </row>
    <row r="652" spans="1:2" ht="15">
      <c r="A652" s="65"/>
      <c r="B652" s="65"/>
    </row>
    <row r="653" spans="1:2" ht="15">
      <c r="A653" s="65"/>
      <c r="B653" s="65"/>
    </row>
    <row r="654" spans="1:2" ht="15">
      <c r="A654" s="65"/>
      <c r="B654" s="65"/>
    </row>
    <row r="655" spans="1:2" ht="15">
      <c r="A655" s="65"/>
      <c r="B655" s="65"/>
    </row>
    <row r="656" spans="1:2" ht="15">
      <c r="A656" s="65"/>
      <c r="B656" s="65"/>
    </row>
    <row r="657" spans="1:2" ht="15">
      <c r="A657" s="65"/>
      <c r="B657" s="65"/>
    </row>
    <row r="658" spans="1:2" ht="15">
      <c r="A658" s="65"/>
      <c r="B658" s="65"/>
    </row>
    <row r="659" spans="1:2" ht="15">
      <c r="A659" s="65"/>
      <c r="B659" s="65"/>
    </row>
    <row r="660" spans="1:2" ht="15">
      <c r="A660" s="65"/>
      <c r="B660" s="65"/>
    </row>
    <row r="661" spans="1:2" ht="15">
      <c r="A661" s="65"/>
      <c r="B661" s="65"/>
    </row>
    <row r="662" spans="1:2" ht="15">
      <c r="A662" s="65"/>
      <c r="B662" s="65"/>
    </row>
    <row r="663" spans="1:2" ht="15">
      <c r="A663" s="65"/>
      <c r="B663" s="65"/>
    </row>
    <row r="664" spans="1:2" ht="15">
      <c r="A664" s="65"/>
      <c r="B664" s="65"/>
    </row>
    <row r="665" spans="1:2" ht="15">
      <c r="A665" s="65"/>
      <c r="B665" s="65"/>
    </row>
    <row r="666" spans="1:2" ht="15">
      <c r="A666" s="65"/>
      <c r="B666" s="65"/>
    </row>
    <row r="667" spans="1:2" ht="15">
      <c r="A667" s="65"/>
      <c r="B667" s="65"/>
    </row>
    <row r="668" spans="1:2" ht="15">
      <c r="A668" s="65"/>
      <c r="B668" s="65"/>
    </row>
    <row r="669" spans="1:2" ht="15">
      <c r="A669" s="65"/>
      <c r="B669" s="65"/>
    </row>
    <row r="670" spans="1:2" ht="15">
      <c r="A670" s="65"/>
      <c r="B670" s="65"/>
    </row>
    <row r="671" spans="1:2" ht="15">
      <c r="A671" s="65"/>
      <c r="B671" s="65"/>
    </row>
    <row r="672" spans="1:2" ht="15">
      <c r="A672" s="65"/>
      <c r="B672" s="65"/>
    </row>
    <row r="673" spans="1:2" ht="15">
      <c r="A673" s="65"/>
      <c r="B673" s="65"/>
    </row>
    <row r="674" spans="1:2" ht="15">
      <c r="A674" s="65"/>
      <c r="B674" s="65"/>
    </row>
    <row r="675" spans="1:2" ht="15">
      <c r="A675" s="65"/>
      <c r="B675" s="65"/>
    </row>
    <row r="676" spans="1:2" ht="15">
      <c r="A676" s="65"/>
      <c r="B676" s="65"/>
    </row>
    <row r="677" spans="1:2" ht="15">
      <c r="A677" s="65"/>
      <c r="B677" s="65"/>
    </row>
    <row r="678" spans="1:2" ht="15">
      <c r="A678" s="65"/>
      <c r="B678" s="65"/>
    </row>
    <row r="679" spans="1:2" ht="15">
      <c r="A679" s="65"/>
      <c r="B679" s="65"/>
    </row>
    <row r="680" spans="1:2" ht="15">
      <c r="A680" s="65"/>
      <c r="B680" s="65"/>
    </row>
    <row r="681" spans="1:2" ht="15">
      <c r="A681" s="65"/>
      <c r="B681" s="65"/>
    </row>
    <row r="682" spans="1:2" ht="15">
      <c r="A682" s="65"/>
      <c r="B682" s="65"/>
    </row>
    <row r="683" spans="1:2" ht="15">
      <c r="A683" s="65"/>
      <c r="B683" s="65"/>
    </row>
    <row r="684" spans="1:2" ht="15">
      <c r="A684" s="65"/>
      <c r="B684" s="65"/>
    </row>
    <row r="685" spans="1:2" ht="15">
      <c r="A685" s="65"/>
      <c r="B685" s="65"/>
    </row>
    <row r="686" spans="1:2" ht="15">
      <c r="A686" s="65"/>
      <c r="B686" s="65"/>
    </row>
    <row r="687" spans="1:2" ht="15">
      <c r="A687" s="65"/>
      <c r="B687" s="65"/>
    </row>
    <row r="688" spans="1:2" ht="15">
      <c r="A688" s="65"/>
      <c r="B688" s="65"/>
    </row>
    <row r="689" spans="1:2" ht="15">
      <c r="A689" s="65"/>
      <c r="B689" s="65"/>
    </row>
    <row r="690" spans="1:2" ht="15">
      <c r="A690" s="65"/>
      <c r="B690" s="65"/>
    </row>
    <row r="691" spans="1:2" ht="15">
      <c r="A691" s="65"/>
      <c r="B691" s="65"/>
    </row>
    <row r="692" spans="1:2" ht="15">
      <c r="A692" s="65"/>
      <c r="B692" s="65"/>
    </row>
    <row r="693" spans="1:2" ht="15">
      <c r="A693" s="65"/>
      <c r="B693" s="65"/>
    </row>
    <row r="694" spans="1:2" ht="15">
      <c r="A694" s="65"/>
      <c r="B694" s="65"/>
    </row>
    <row r="695" spans="1:2" ht="15">
      <c r="A695" s="65"/>
      <c r="B695" s="65"/>
    </row>
    <row r="696" spans="1:2" ht="15">
      <c r="A696" s="65"/>
      <c r="B696" s="65"/>
    </row>
    <row r="697" spans="1:2" ht="15">
      <c r="A697" s="65"/>
      <c r="B697" s="65"/>
    </row>
    <row r="698" spans="1:2" ht="15">
      <c r="A698" s="65"/>
      <c r="B698" s="65"/>
    </row>
    <row r="699" spans="1:2" ht="15">
      <c r="A699" s="65"/>
      <c r="B699" s="65"/>
    </row>
    <row r="700" spans="1:2" ht="15">
      <c r="A700" s="65"/>
      <c r="B700" s="65"/>
    </row>
    <row r="701" spans="1:2" ht="15">
      <c r="A701" s="65"/>
      <c r="B701" s="65"/>
    </row>
    <row r="702" spans="1:2" ht="15">
      <c r="A702" s="65"/>
      <c r="B702" s="65"/>
    </row>
    <row r="703" spans="1:2" ht="15">
      <c r="A703" s="65"/>
      <c r="B703" s="65"/>
    </row>
    <row r="704" spans="1:2" ht="15">
      <c r="A704" s="65"/>
      <c r="B704" s="65"/>
    </row>
    <row r="705" spans="1:2" ht="15">
      <c r="A705" s="65"/>
      <c r="B705" s="65"/>
    </row>
    <row r="706" spans="1:2" ht="15">
      <c r="A706" s="65"/>
      <c r="B706" s="65"/>
    </row>
    <row r="707" spans="1:2" ht="15">
      <c r="A707" s="65"/>
      <c r="B707" s="65"/>
    </row>
    <row r="708" spans="1:2" ht="15">
      <c r="A708" s="65"/>
      <c r="B708" s="65"/>
    </row>
    <row r="709" spans="1:2" ht="15">
      <c r="A709" s="65"/>
      <c r="B709" s="65"/>
    </row>
    <row r="710" spans="1:2" ht="15">
      <c r="A710" s="65"/>
      <c r="B710" s="65"/>
    </row>
    <row r="711" spans="1:2" ht="15">
      <c r="A711" s="65"/>
      <c r="B711" s="65"/>
    </row>
    <row r="712" spans="1:2" ht="15">
      <c r="A712" s="65"/>
      <c r="B712" s="65"/>
    </row>
    <row r="713" spans="1:2" ht="15">
      <c r="A713" s="65"/>
      <c r="B713" s="65"/>
    </row>
    <row r="714" spans="1:2" ht="15">
      <c r="A714" s="65"/>
      <c r="B714" s="65"/>
    </row>
    <row r="715" spans="1:2" ht="15">
      <c r="A715" s="65"/>
      <c r="B715" s="65"/>
    </row>
    <row r="716" spans="1:2" ht="15">
      <c r="A716" s="65"/>
      <c r="B716" s="65"/>
    </row>
    <row r="717" spans="1:2" ht="15">
      <c r="A717" s="65"/>
      <c r="B717" s="65"/>
    </row>
    <row r="718" spans="1:2" ht="15">
      <c r="A718" s="65"/>
      <c r="B718" s="65"/>
    </row>
    <row r="719" spans="1:2" ht="15">
      <c r="A719" s="65"/>
      <c r="B719" s="65"/>
    </row>
    <row r="720" spans="1:2" ht="15">
      <c r="A720" s="65"/>
      <c r="B720" s="65"/>
    </row>
    <row r="721" spans="1:2" ht="15">
      <c r="A721" s="65"/>
      <c r="B721" s="65"/>
    </row>
    <row r="722" spans="1:2" ht="15">
      <c r="A722" s="65"/>
      <c r="B722" s="65"/>
    </row>
    <row r="723" spans="1:2" ht="15">
      <c r="A723" s="65"/>
      <c r="B723" s="65"/>
    </row>
    <row r="724" spans="1:2" ht="15">
      <c r="A724" s="65"/>
      <c r="B724" s="65"/>
    </row>
    <row r="725" spans="1:2" ht="15">
      <c r="A725" s="65"/>
      <c r="B725" s="65"/>
    </row>
    <row r="726" spans="1:2" ht="15">
      <c r="A726" s="65"/>
      <c r="B726" s="65"/>
    </row>
    <row r="727" spans="1:2" ht="15">
      <c r="A727" s="65"/>
      <c r="B727" s="65"/>
    </row>
    <row r="728" spans="1:2" ht="15">
      <c r="A728" s="65"/>
      <c r="B728" s="65"/>
    </row>
    <row r="729" spans="1:2" ht="15">
      <c r="A729" s="65"/>
      <c r="B729" s="65"/>
    </row>
    <row r="730" spans="1:2" ht="15">
      <c r="A730" s="65"/>
      <c r="B730" s="65"/>
    </row>
    <row r="731" spans="1:2" ht="15">
      <c r="A731" s="65"/>
      <c r="B731" s="65"/>
    </row>
    <row r="732" spans="1:2" ht="15">
      <c r="A732" s="65"/>
      <c r="B732" s="65"/>
    </row>
    <row r="733" spans="1:2" ht="15">
      <c r="A733" s="65"/>
      <c r="B733" s="65"/>
    </row>
    <row r="734" spans="1:2" ht="15">
      <c r="A734" s="65"/>
      <c r="B734" s="65"/>
    </row>
    <row r="735" spans="1:2" ht="15">
      <c r="A735" s="65"/>
      <c r="B735" s="65"/>
    </row>
    <row r="736" spans="1:2" ht="15">
      <c r="A736" s="65"/>
      <c r="B736" s="65"/>
    </row>
    <row r="737" spans="1:2" ht="15">
      <c r="A737" s="65"/>
      <c r="B737" s="65"/>
    </row>
    <row r="738" spans="1:2" ht="15">
      <c r="A738" s="65"/>
      <c r="B738" s="65"/>
    </row>
    <row r="739" spans="1:2" ht="15">
      <c r="A739" s="65"/>
      <c r="B739" s="65"/>
    </row>
    <row r="740" spans="1:2" ht="15">
      <c r="A740" s="65"/>
      <c r="B740" s="65"/>
    </row>
    <row r="741" spans="1:2" ht="15">
      <c r="A741" s="65"/>
      <c r="B741" s="65"/>
    </row>
    <row r="742" spans="1:2" ht="15">
      <c r="A742" s="65"/>
      <c r="B742" s="65"/>
    </row>
    <row r="743" spans="1:2" ht="15">
      <c r="A743" s="65"/>
      <c r="B743" s="65"/>
    </row>
    <row r="744" spans="1:2" ht="15">
      <c r="A744" s="65"/>
      <c r="B744" s="65"/>
    </row>
    <row r="745" spans="1:2" ht="15">
      <c r="A745" s="65"/>
      <c r="B745" s="65"/>
    </row>
    <row r="746" spans="1:2" ht="15">
      <c r="A746" s="65"/>
      <c r="B746" s="65"/>
    </row>
    <row r="747" spans="1:2" ht="15">
      <c r="A747" s="65"/>
      <c r="B747" s="65"/>
    </row>
    <row r="748" spans="1:2" ht="15">
      <c r="A748" s="65"/>
      <c r="B748" s="65"/>
    </row>
    <row r="749" spans="1:2" ht="15">
      <c r="A749" s="65"/>
      <c r="B749" s="65"/>
    </row>
    <row r="750" spans="1:2" ht="15">
      <c r="A750" s="65"/>
      <c r="B750" s="65"/>
    </row>
    <row r="751" spans="1:2" ht="15">
      <c r="A751" s="65"/>
      <c r="B751" s="65"/>
    </row>
    <row r="752" spans="1:2" ht="15">
      <c r="A752" s="65"/>
      <c r="B752" s="65"/>
    </row>
    <row r="753" spans="1:2" ht="15">
      <c r="A753" s="65"/>
      <c r="B753" s="65"/>
    </row>
    <row r="754" spans="1:2" ht="15">
      <c r="A754" s="65"/>
      <c r="B754" s="65"/>
    </row>
    <row r="755" spans="1:2" ht="15">
      <c r="A755" s="65"/>
      <c r="B755" s="65"/>
    </row>
    <row r="756" spans="1:2" ht="15">
      <c r="A756" s="65"/>
      <c r="B756" s="65"/>
    </row>
    <row r="757" spans="1:2" ht="15">
      <c r="A757" s="65"/>
      <c r="B757" s="65"/>
    </row>
    <row r="758" spans="1:2" ht="15">
      <c r="A758" s="65"/>
      <c r="B758" s="65"/>
    </row>
    <row r="759" spans="1:2" ht="15">
      <c r="A759" s="65"/>
      <c r="B759" s="65"/>
    </row>
    <row r="760" spans="1:2" ht="15">
      <c r="A760" s="65"/>
      <c r="B760" s="65"/>
    </row>
    <row r="761" spans="1:2" ht="15">
      <c r="A761" s="65"/>
      <c r="B761" s="65"/>
    </row>
    <row r="762" spans="1:2" ht="15">
      <c r="A762" s="65"/>
      <c r="B762" s="65"/>
    </row>
    <row r="763" spans="1:2" ht="15">
      <c r="A763" s="65"/>
      <c r="B763" s="65"/>
    </row>
    <row r="764" spans="1:2" ht="15">
      <c r="A764" s="65"/>
      <c r="B764" s="65"/>
    </row>
    <row r="765" spans="1:2" ht="15">
      <c r="A765" s="65"/>
      <c r="B765" s="65"/>
    </row>
    <row r="766" spans="1:2" ht="15">
      <c r="A766" s="65"/>
      <c r="B766" s="65"/>
    </row>
    <row r="767" spans="1:2" ht="15">
      <c r="A767" s="65"/>
      <c r="B767" s="65"/>
    </row>
    <row r="768" spans="1:2" ht="15">
      <c r="A768" s="65"/>
      <c r="B768" s="65"/>
    </row>
    <row r="769" spans="1:2" ht="15">
      <c r="A769" s="65"/>
      <c r="B769" s="65"/>
    </row>
    <row r="770" spans="1:2" ht="15">
      <c r="A770" s="65"/>
      <c r="B770" s="65"/>
    </row>
    <row r="771" spans="1:2" ht="15">
      <c r="A771" s="65"/>
      <c r="B771" s="65"/>
    </row>
    <row r="772" spans="1:2" ht="15">
      <c r="A772" s="65"/>
      <c r="B772" s="65"/>
    </row>
    <row r="773" spans="1:2" ht="15">
      <c r="A773" s="65"/>
      <c r="B773" s="65"/>
    </row>
    <row r="774" spans="1:2" ht="15">
      <c r="A774" s="65"/>
      <c r="B774" s="65"/>
    </row>
    <row r="775" spans="1:2" ht="15">
      <c r="A775" s="65"/>
      <c r="B775" s="65"/>
    </row>
    <row r="776" spans="1:2" ht="15">
      <c r="A776" s="65"/>
      <c r="B776" s="65"/>
    </row>
    <row r="777" spans="1:2" ht="15">
      <c r="A777" s="65"/>
      <c r="B777" s="65"/>
    </row>
    <row r="778" spans="1:2" ht="15">
      <c r="A778" s="65"/>
      <c r="B778" s="65"/>
    </row>
    <row r="779" spans="1:2" ht="15">
      <c r="A779" s="65"/>
      <c r="B779" s="65"/>
    </row>
    <row r="780" spans="1:2" ht="15">
      <c r="A780" s="65"/>
      <c r="B780" s="65"/>
    </row>
    <row r="781" spans="1:2" ht="15">
      <c r="A781" s="65"/>
      <c r="B781" s="65"/>
    </row>
    <row r="782" spans="1:2" ht="15">
      <c r="A782" s="65"/>
      <c r="B782" s="65"/>
    </row>
    <row r="783" spans="1:2" ht="15">
      <c r="A783" s="65"/>
      <c r="B783" s="65"/>
    </row>
    <row r="784" spans="1:2" ht="15">
      <c r="A784" s="65"/>
      <c r="B784" s="65"/>
    </row>
    <row r="785" spans="1:2" ht="15">
      <c r="A785" s="65"/>
      <c r="B785" s="65"/>
    </row>
    <row r="786" spans="1:2" ht="15">
      <c r="A786" s="65"/>
      <c r="B786" s="65"/>
    </row>
    <row r="787" spans="1:2" ht="15">
      <c r="A787" s="65"/>
      <c r="B787" s="65"/>
    </row>
    <row r="788" spans="1:2" ht="15">
      <c r="A788" s="65"/>
      <c r="B788" s="65"/>
    </row>
    <row r="789" spans="1:2" ht="15">
      <c r="A789" s="65"/>
      <c r="B789" s="65"/>
    </row>
    <row r="790" spans="1:2" ht="15">
      <c r="A790" s="65"/>
      <c r="B790" s="65"/>
    </row>
    <row r="791" spans="1:2" ht="15">
      <c r="A791" s="65"/>
      <c r="B791" s="65"/>
    </row>
    <row r="792" spans="1:2" ht="15">
      <c r="A792" s="65"/>
      <c r="B792" s="65"/>
    </row>
    <row r="793" spans="1:2" ht="15">
      <c r="A793" s="65"/>
      <c r="B793" s="65"/>
    </row>
    <row r="794" spans="1:2" ht="15">
      <c r="A794" s="65"/>
      <c r="B794" s="65"/>
    </row>
    <row r="795" spans="1:2" ht="15">
      <c r="A795" s="65"/>
      <c r="B795" s="65"/>
    </row>
    <row r="796" spans="1:2" ht="15">
      <c r="A796" s="65"/>
      <c r="B796" s="65"/>
    </row>
    <row r="797" spans="1:2" ht="15">
      <c r="A797" s="65"/>
      <c r="B797" s="65"/>
    </row>
    <row r="798" spans="1:2" ht="15">
      <c r="A798" s="65"/>
      <c r="B798" s="65"/>
    </row>
    <row r="799" spans="1:2" ht="15">
      <c r="A799" s="65"/>
      <c r="B799" s="65"/>
    </row>
    <row r="800" spans="1:2" ht="15">
      <c r="A800" s="65"/>
      <c r="B800" s="65"/>
    </row>
    <row r="801" spans="1:2" ht="15">
      <c r="A801" s="65"/>
      <c r="B801" s="65"/>
    </row>
    <row r="802" spans="1:2" ht="15">
      <c r="A802" s="65"/>
      <c r="B802" s="65"/>
    </row>
    <row r="803" spans="1:2" ht="15">
      <c r="A803" s="65"/>
      <c r="B803" s="65"/>
    </row>
    <row r="804" spans="1:2" ht="15">
      <c r="A804" s="65"/>
      <c r="B804" s="65"/>
    </row>
    <row r="805" spans="1:2" ht="15">
      <c r="A805" s="65"/>
      <c r="B805" s="65"/>
    </row>
    <row r="806" spans="1:2" ht="15">
      <c r="A806" s="65"/>
      <c r="B806" s="65"/>
    </row>
    <row r="807" spans="1:2" ht="15">
      <c r="A807" s="65"/>
      <c r="B807" s="65"/>
    </row>
    <row r="808" spans="1:2" ht="15">
      <c r="A808" s="65"/>
      <c r="B808" s="65"/>
    </row>
    <row r="809" spans="1:2" ht="15">
      <c r="A809" s="65"/>
      <c r="B809" s="65"/>
    </row>
    <row r="810" spans="1:2" ht="15">
      <c r="A810" s="65"/>
      <c r="B810" s="65"/>
    </row>
    <row r="811" spans="1:2" ht="15">
      <c r="A811" s="65"/>
      <c r="B811" s="65"/>
    </row>
    <row r="812" spans="1:2" ht="15">
      <c r="A812" s="65"/>
      <c r="B812" s="65"/>
    </row>
    <row r="813" spans="1:2" ht="15">
      <c r="A813" s="65"/>
      <c r="B813" s="65"/>
    </row>
    <row r="814" spans="1:2" ht="15">
      <c r="A814" s="65"/>
      <c r="B814" s="65"/>
    </row>
    <row r="815" spans="1:2" ht="15">
      <c r="A815" s="65"/>
      <c r="B815" s="65"/>
    </row>
    <row r="816" spans="1:2" ht="15">
      <c r="A816" s="65"/>
      <c r="B816" s="65"/>
    </row>
    <row r="817" spans="1:2" ht="15">
      <c r="A817" s="65"/>
      <c r="B817" s="65"/>
    </row>
    <row r="818" spans="1:2" ht="15">
      <c r="A818" s="65"/>
      <c r="B818" s="65"/>
    </row>
    <row r="819" spans="1:2" ht="15">
      <c r="A819" s="65"/>
      <c r="B819" s="65"/>
    </row>
    <row r="820" spans="1:2" ht="15">
      <c r="A820" s="65"/>
      <c r="B820" s="65"/>
    </row>
    <row r="821" spans="1:2" ht="15">
      <c r="A821" s="65"/>
      <c r="B821" s="65"/>
    </row>
    <row r="822" spans="1:2" ht="15">
      <c r="A822" s="65"/>
      <c r="B822" s="65"/>
    </row>
    <row r="823" spans="1:2" ht="15">
      <c r="A823" s="65"/>
      <c r="B823" s="65"/>
    </row>
    <row r="824" spans="1:2" ht="15">
      <c r="A824" s="65"/>
      <c r="B824" s="65"/>
    </row>
    <row r="825" spans="1:2" ht="15">
      <c r="A825" s="65"/>
      <c r="B825" s="65"/>
    </row>
    <row r="826" spans="1:2" ht="15">
      <c r="A826" s="65"/>
      <c r="B826" s="65"/>
    </row>
    <row r="827" spans="1:2" ht="15">
      <c r="A827" s="65"/>
      <c r="B827" s="65"/>
    </row>
    <row r="828" spans="1:2" ht="15">
      <c r="A828" s="65"/>
      <c r="B828" s="65"/>
    </row>
    <row r="829" spans="1:2" ht="15">
      <c r="A829" s="65"/>
      <c r="B829" s="65"/>
    </row>
  </sheetData>
  <sheetProtection/>
  <printOptions horizontalCentered="1"/>
  <pageMargins left="0.5" right="0.25" top="1.25" bottom="0.25" header="0.5" footer="0.25"/>
  <pageSetup fitToHeight="2" horizontalDpi="600" verticalDpi="600" orientation="portrait" scale="70" r:id="rId1"/>
  <headerFooter alignWithMargins="0">
    <oddHeader>&amp;C&amp;"Arial,Bold"&amp;14FREESTANDING LONG-TERM CARE FACILITY COST REPORT
&amp;"Arial,Regular"&amp;12(For cost report periods ending after July 1, 2002)&amp;10
</oddHeader>
    <oddFooter>&amp;L&amp;F
&amp;A&amp;C
&amp;R&amp;D
</oddFooter>
  </headerFooter>
  <rowBreaks count="1" manualBreakCount="1">
    <brk id="6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K806"/>
  <sheetViews>
    <sheetView showGridLines="0" zoomScale="75" zoomScaleNormal="75" zoomScalePageLayoutView="0" workbookViewId="0" topLeftCell="A1">
      <selection activeCell="A1" sqref="A1"/>
    </sheetView>
  </sheetViews>
  <sheetFormatPr defaultColWidth="7.8515625" defaultRowHeight="12.75"/>
  <cols>
    <col min="1" max="1" width="2.421875" style="28" customWidth="1"/>
    <col min="2" max="2" width="23.7109375" style="28" customWidth="1"/>
    <col min="3" max="3" width="20.8515625" style="28" customWidth="1"/>
    <col min="4" max="4" width="6.140625" style="28" customWidth="1"/>
    <col min="5" max="5" width="13.421875" style="28" customWidth="1"/>
    <col min="6" max="6" width="14.421875" style="28" customWidth="1"/>
    <col min="7" max="7" width="30.421875" style="28" customWidth="1"/>
    <col min="8" max="16384" width="7.8515625" style="28" customWidth="1"/>
  </cols>
  <sheetData>
    <row r="2" spans="2:5" ht="14.25" customHeight="1">
      <c r="B2" s="62" t="s">
        <v>40</v>
      </c>
      <c r="C2" s="548">
        <f>IF(+[0]!ProviderName&lt;&gt;0,+[0]!ProviderName,0)</f>
        <v>0</v>
      </c>
      <c r="D2" s="548"/>
      <c r="E2" s="188"/>
    </row>
    <row r="3" spans="2:4" ht="14.25" customHeight="1">
      <c r="B3" s="29"/>
      <c r="C3" s="63"/>
      <c r="D3" s="63"/>
    </row>
    <row r="4" spans="2:7" ht="14.25" customHeight="1">
      <c r="B4" s="62" t="s">
        <v>819</v>
      </c>
      <c r="C4" s="548">
        <f>IF(+Instruct!C15&lt;&gt;0,+Instruct!C15,0)</f>
        <v>0</v>
      </c>
      <c r="D4" s="548"/>
      <c r="F4" s="29" t="s">
        <v>168</v>
      </c>
      <c r="G4" s="156"/>
    </row>
    <row r="5" spans="3:7" ht="14.25" customHeight="1">
      <c r="C5" s="64"/>
      <c r="D5" s="64"/>
      <c r="E5" s="82"/>
      <c r="F5" s="29"/>
      <c r="G5" s="82"/>
    </row>
    <row r="6" spans="1:7" ht="14.25" customHeight="1">
      <c r="A6" s="65"/>
      <c r="B6" s="66" t="s">
        <v>43</v>
      </c>
      <c r="C6" s="130"/>
      <c r="E6" s="82"/>
      <c r="F6" s="29" t="s">
        <v>169</v>
      </c>
      <c r="G6" s="156"/>
    </row>
    <row r="7" spans="2:4" ht="14.25" customHeight="1">
      <c r="B7" s="70" t="s">
        <v>45</v>
      </c>
      <c r="C7" s="312">
        <f>IF(Begindate&lt;&gt;0,(Begindate),0)</f>
        <v>0</v>
      </c>
      <c r="D7" s="64"/>
    </row>
    <row r="8" spans="1:7" ht="14.25" customHeight="1">
      <c r="A8" s="61"/>
      <c r="B8" s="131"/>
      <c r="C8" s="132"/>
      <c r="D8" s="29"/>
      <c r="E8" s="82"/>
      <c r="F8" s="29" t="s">
        <v>170</v>
      </c>
      <c r="G8" s="156"/>
    </row>
    <row r="9" spans="2:7" ht="14.25" customHeight="1">
      <c r="B9" s="70" t="s">
        <v>47</v>
      </c>
      <c r="C9" s="312">
        <f>IF(Enddate&lt;&gt;0,(Enddate),0)</f>
        <v>0</v>
      </c>
      <c r="E9" s="82"/>
      <c r="F9" s="29"/>
      <c r="G9" s="82"/>
    </row>
    <row r="10" spans="1:7" ht="14.25" customHeight="1">
      <c r="A10" s="61"/>
      <c r="B10" s="72"/>
      <c r="C10" s="74"/>
      <c r="D10" s="64"/>
      <c r="E10" s="82"/>
      <c r="F10" s="29" t="s">
        <v>171</v>
      </c>
      <c r="G10" s="156"/>
    </row>
    <row r="11" spans="1:6" ht="14.25" customHeight="1">
      <c r="A11" s="61"/>
      <c r="B11" s="82"/>
      <c r="C11" s="82"/>
      <c r="D11" s="82"/>
      <c r="F11" s="29"/>
    </row>
    <row r="12" spans="1:4" ht="14.25" customHeight="1">
      <c r="A12" s="61"/>
      <c r="B12" s="82"/>
      <c r="C12" s="82"/>
      <c r="D12" s="82"/>
    </row>
    <row r="13" spans="1:7" ht="14.25" customHeight="1">
      <c r="A13" s="61"/>
      <c r="B13" s="82"/>
      <c r="C13" s="82"/>
      <c r="D13" s="82"/>
      <c r="F13" s="29" t="s">
        <v>172</v>
      </c>
      <c r="G13" s="156"/>
    </row>
    <row r="14" spans="3:6" ht="14.25" customHeight="1">
      <c r="C14" s="82"/>
      <c r="F14" s="29"/>
    </row>
    <row r="15" spans="6:7" ht="14.25" customHeight="1">
      <c r="F15" s="29" t="s">
        <v>173</v>
      </c>
      <c r="G15" s="156"/>
    </row>
    <row r="16" spans="3:6" ht="14.25" customHeight="1">
      <c r="C16" s="82"/>
      <c r="F16" s="29"/>
    </row>
    <row r="17" spans="6:7" ht="14.25" customHeight="1">
      <c r="F17" s="29" t="s">
        <v>174</v>
      </c>
      <c r="G17" s="156"/>
    </row>
    <row r="18" spans="3:7" ht="14.25" customHeight="1">
      <c r="C18" s="82"/>
      <c r="F18" s="29"/>
      <c r="G18" s="82"/>
    </row>
    <row r="19" spans="3:7" ht="14.25" customHeight="1">
      <c r="C19" s="82"/>
      <c r="F19" s="29" t="s">
        <v>175</v>
      </c>
      <c r="G19" s="156"/>
    </row>
    <row r="20" ht="14.25" customHeight="1"/>
    <row r="21" spans="3:5" ht="13.5" customHeight="1">
      <c r="C21" s="98" t="s">
        <v>176</v>
      </c>
      <c r="D21" s="99"/>
      <c r="E21" s="100"/>
    </row>
    <row r="22" spans="3:5" ht="13.5" customHeight="1">
      <c r="C22" s="152"/>
      <c r="D22" s="152"/>
      <c r="E22" s="69"/>
    </row>
    <row r="23" spans="3:5" ht="13.5" customHeight="1">
      <c r="C23" s="153" t="s">
        <v>177</v>
      </c>
      <c r="D23" s="48"/>
      <c r="E23" s="145" t="s">
        <v>178</v>
      </c>
    </row>
    <row r="24" spans="3:5" ht="13.5" customHeight="1">
      <c r="C24" s="153" t="s">
        <v>179</v>
      </c>
      <c r="D24" s="48"/>
      <c r="E24" s="145" t="s">
        <v>180</v>
      </c>
    </row>
    <row r="25" spans="3:5" ht="13.5" customHeight="1">
      <c r="C25" s="131"/>
      <c r="D25" s="48"/>
      <c r="E25" s="145" t="s">
        <v>181</v>
      </c>
    </row>
    <row r="26" spans="3:5" ht="13.5" customHeight="1">
      <c r="C26" s="72"/>
      <c r="D26" s="154"/>
      <c r="E26" s="74"/>
    </row>
    <row r="27" spans="3:5" ht="13.5" customHeight="1">
      <c r="C27" s="152"/>
      <c r="D27" s="155"/>
      <c r="E27" s="69"/>
    </row>
    <row r="28" spans="3:5" ht="13.5" customHeight="1">
      <c r="C28" s="131"/>
      <c r="D28" s="48"/>
      <c r="E28" s="145" t="s">
        <v>182</v>
      </c>
    </row>
    <row r="29" spans="3:5" ht="13.5" customHeight="1">
      <c r="C29" s="153" t="s">
        <v>183</v>
      </c>
      <c r="D29" s="48"/>
      <c r="E29" s="145" t="s">
        <v>184</v>
      </c>
    </row>
    <row r="30" spans="3:5" ht="13.5" customHeight="1">
      <c r="C30" s="131"/>
      <c r="D30" s="48"/>
      <c r="E30" s="145" t="s">
        <v>185</v>
      </c>
    </row>
    <row r="31" spans="3:5" ht="13.5" customHeight="1">
      <c r="C31" s="131"/>
      <c r="D31" s="48"/>
      <c r="E31" s="145" t="s">
        <v>181</v>
      </c>
    </row>
    <row r="32" spans="3:5" ht="13.5" customHeight="1">
      <c r="C32" s="72"/>
      <c r="D32" s="72"/>
      <c r="E32" s="74"/>
    </row>
    <row r="33" ht="14.25" customHeight="1"/>
    <row r="34" spans="1:7" ht="15">
      <c r="A34" s="60" t="s">
        <v>186</v>
      </c>
      <c r="B34" s="147"/>
      <c r="C34" s="147"/>
      <c r="D34" s="147"/>
      <c r="E34" s="60"/>
      <c r="F34" s="60"/>
      <c r="G34" s="60"/>
    </row>
    <row r="35" spans="1:7" ht="15">
      <c r="A35" s="60" t="s">
        <v>187</v>
      </c>
      <c r="B35" s="147"/>
      <c r="C35" s="147"/>
      <c r="D35" s="147"/>
      <c r="E35" s="60"/>
      <c r="F35" s="60"/>
      <c r="G35" s="60"/>
    </row>
    <row r="36" spans="1:7" ht="15">
      <c r="A36" s="60" t="s">
        <v>188</v>
      </c>
      <c r="B36" s="147"/>
      <c r="C36" s="147"/>
      <c r="D36" s="147"/>
      <c r="E36" s="60"/>
      <c r="F36" s="60"/>
      <c r="G36" s="60"/>
    </row>
    <row r="37" spans="1:7" ht="15">
      <c r="A37" s="45"/>
      <c r="E37" s="65"/>
      <c r="F37" s="65"/>
      <c r="G37" s="65"/>
    </row>
    <row r="38" spans="1:7" ht="18">
      <c r="A38" s="50" t="s">
        <v>189</v>
      </c>
      <c r="B38" s="147"/>
      <c r="C38" s="147"/>
      <c r="D38" s="147"/>
      <c r="E38" s="60"/>
      <c r="F38" s="60"/>
      <c r="G38" s="60"/>
    </row>
    <row r="39" spans="1:7" ht="15">
      <c r="A39" s="46"/>
      <c r="B39" s="147"/>
      <c r="C39" s="147"/>
      <c r="D39" s="147"/>
      <c r="E39" s="60"/>
      <c r="F39" s="60"/>
      <c r="G39" s="65"/>
    </row>
    <row r="40" spans="1:7" ht="14.25">
      <c r="A40" s="547" t="s">
        <v>190</v>
      </c>
      <c r="B40" s="547"/>
      <c r="C40" s="547"/>
      <c r="D40" s="547"/>
      <c r="E40" s="547"/>
      <c r="F40" s="547"/>
      <c r="G40" s="547"/>
    </row>
    <row r="41" spans="1:8" s="89" customFormat="1" ht="14.25">
      <c r="A41" s="547" t="s">
        <v>684</v>
      </c>
      <c r="B41" s="547"/>
      <c r="C41" s="547"/>
      <c r="D41" s="547"/>
      <c r="E41" s="547"/>
      <c r="F41" s="547"/>
      <c r="G41" s="547"/>
      <c r="H41" s="28"/>
    </row>
    <row r="42" spans="1:8" s="89" customFormat="1" ht="15">
      <c r="A42" s="546">
        <f>IF(+[0]!ProviderName&lt;&gt;0,+[0]!ProviderName,0)</f>
        <v>0</v>
      </c>
      <c r="B42" s="546"/>
      <c r="C42" s="546"/>
      <c r="D42" s="546"/>
      <c r="E42" s="546"/>
      <c r="F42" s="546"/>
      <c r="G42" s="90" t="s">
        <v>685</v>
      </c>
      <c r="H42" s="28"/>
    </row>
    <row r="43" spans="1:8" s="89" customFormat="1" ht="15">
      <c r="A43" s="549" t="s">
        <v>617</v>
      </c>
      <c r="B43" s="549"/>
      <c r="C43" s="549"/>
      <c r="D43" s="545">
        <f>IF(Begindate&lt;&gt;0,(Begindate),0)</f>
        <v>0</v>
      </c>
      <c r="E43" s="545"/>
      <c r="F43" s="242" t="s">
        <v>686</v>
      </c>
      <c r="G43" s="316">
        <f>IF(Enddate&lt;&gt;0,(Enddate),0)</f>
        <v>0</v>
      </c>
      <c r="H43" s="28"/>
    </row>
    <row r="44" spans="1:11" ht="14.25">
      <c r="A44" s="547" t="s">
        <v>191</v>
      </c>
      <c r="B44" s="547"/>
      <c r="C44" s="547"/>
      <c r="D44" s="547"/>
      <c r="E44" s="547"/>
      <c r="F44" s="547"/>
      <c r="G44" s="547"/>
      <c r="I44" s="89"/>
      <c r="J44" s="89"/>
      <c r="K44" s="89"/>
    </row>
    <row r="45" spans="1:11" ht="14.25">
      <c r="A45" s="547" t="s">
        <v>192</v>
      </c>
      <c r="B45" s="547"/>
      <c r="C45" s="547"/>
      <c r="D45" s="547"/>
      <c r="E45" s="547"/>
      <c r="F45" s="547"/>
      <c r="G45" s="547"/>
      <c r="I45" s="89"/>
      <c r="J45" s="89"/>
      <c r="K45" s="89"/>
    </row>
    <row r="46" spans="1:11" ht="14.25">
      <c r="A46" s="547" t="s">
        <v>193</v>
      </c>
      <c r="B46" s="547"/>
      <c r="C46" s="547"/>
      <c r="D46" s="547"/>
      <c r="E46" s="547"/>
      <c r="F46" s="547"/>
      <c r="G46" s="547"/>
      <c r="I46" s="89"/>
      <c r="J46" s="89"/>
      <c r="K46" s="89"/>
    </row>
    <row r="47" spans="1:11" ht="14.25">
      <c r="A47" s="547" t="s">
        <v>194</v>
      </c>
      <c r="B47" s="547"/>
      <c r="C47" s="547"/>
      <c r="D47" s="547"/>
      <c r="E47" s="547"/>
      <c r="F47" s="547"/>
      <c r="G47" s="547"/>
      <c r="H47" s="89"/>
      <c r="I47" s="89"/>
      <c r="J47" s="89"/>
      <c r="K47" s="89"/>
    </row>
    <row r="48" spans="1:11" ht="14.25">
      <c r="A48" s="547" t="s">
        <v>76</v>
      </c>
      <c r="B48" s="547"/>
      <c r="C48" s="547"/>
      <c r="D48" s="547"/>
      <c r="E48" s="547"/>
      <c r="F48" s="547"/>
      <c r="G48" s="547"/>
      <c r="H48" s="89"/>
      <c r="I48" s="89"/>
      <c r="J48" s="89"/>
      <c r="K48" s="89"/>
    </row>
    <row r="49" spans="1:11" ht="14.25">
      <c r="A49" s="547" t="s">
        <v>77</v>
      </c>
      <c r="B49" s="547"/>
      <c r="C49" s="547"/>
      <c r="D49" s="547"/>
      <c r="E49" s="547"/>
      <c r="F49" s="547"/>
      <c r="G49" s="547"/>
      <c r="H49" s="547"/>
      <c r="I49" s="89"/>
      <c r="J49" s="89"/>
      <c r="K49" s="89"/>
    </row>
    <row r="50" spans="1:6" ht="15">
      <c r="A50" s="65"/>
      <c r="B50" s="65"/>
      <c r="D50" s="65"/>
      <c r="E50" s="65"/>
      <c r="F50" s="65"/>
    </row>
    <row r="52" spans="1:7" ht="14.25">
      <c r="A52" s="543"/>
      <c r="B52" s="543"/>
      <c r="D52" s="544"/>
      <c r="E52" s="544"/>
      <c r="F52" s="544"/>
      <c r="G52" s="544"/>
    </row>
    <row r="53" spans="1:4" ht="14.25">
      <c r="A53" s="28" t="s">
        <v>78</v>
      </c>
      <c r="D53" s="28" t="s">
        <v>79</v>
      </c>
    </row>
    <row r="55" spans="4:7" ht="14.25">
      <c r="D55" s="544"/>
      <c r="E55" s="544"/>
      <c r="F55" s="544"/>
      <c r="G55" s="544"/>
    </row>
    <row r="56" ht="14.25">
      <c r="D56" s="28" t="s">
        <v>80</v>
      </c>
    </row>
    <row r="58" spans="4:7" ht="14.25">
      <c r="D58" s="544"/>
      <c r="E58" s="544"/>
      <c r="F58" s="544"/>
      <c r="G58" s="544"/>
    </row>
    <row r="59" ht="14.25">
      <c r="D59" s="28" t="s">
        <v>81</v>
      </c>
    </row>
    <row r="60" ht="14.25">
      <c r="D60" s="30"/>
    </row>
    <row r="486" spans="4:6" ht="15">
      <c r="D486" s="65"/>
      <c r="E486" s="65"/>
      <c r="F486" s="65"/>
    </row>
    <row r="487" spans="4:6" ht="15">
      <c r="D487" s="65"/>
      <c r="E487" s="65"/>
      <c r="F487" s="65"/>
    </row>
    <row r="488" spans="1:6" ht="15">
      <c r="A488" s="65"/>
      <c r="B488" s="65"/>
      <c r="C488" s="65"/>
      <c r="D488" s="65"/>
      <c r="E488" s="65"/>
      <c r="F488" s="65"/>
    </row>
    <row r="489" spans="1:6" ht="15">
      <c r="A489" s="65"/>
      <c r="B489" s="65"/>
      <c r="C489" s="65"/>
      <c r="D489" s="65"/>
      <c r="E489" s="65"/>
      <c r="F489" s="65"/>
    </row>
    <row r="490" spans="1:6" ht="15">
      <c r="A490" s="65"/>
      <c r="B490" s="65"/>
      <c r="C490" s="65"/>
      <c r="D490" s="65"/>
      <c r="E490" s="65"/>
      <c r="F490" s="65"/>
    </row>
    <row r="491" spans="1:6" ht="15">
      <c r="A491" s="65"/>
      <c r="B491" s="65"/>
      <c r="C491" s="65"/>
      <c r="D491" s="65"/>
      <c r="E491" s="65"/>
      <c r="F491" s="65"/>
    </row>
    <row r="492" spans="1:6" ht="15">
      <c r="A492" s="65"/>
      <c r="B492" s="65"/>
      <c r="C492" s="65"/>
      <c r="D492" s="65"/>
      <c r="E492" s="65"/>
      <c r="F492" s="65"/>
    </row>
    <row r="493" spans="1:6" ht="15">
      <c r="A493" s="65"/>
      <c r="B493" s="65"/>
      <c r="C493" s="65"/>
      <c r="D493" s="65"/>
      <c r="E493" s="65"/>
      <c r="F493" s="65"/>
    </row>
    <row r="494" spans="1:6" ht="15">
      <c r="A494" s="65"/>
      <c r="B494" s="65"/>
      <c r="C494" s="65"/>
      <c r="D494" s="65"/>
      <c r="E494" s="65"/>
      <c r="F494" s="65"/>
    </row>
    <row r="495" spans="1:6" ht="15">
      <c r="A495" s="65"/>
      <c r="B495" s="65"/>
      <c r="C495" s="65"/>
      <c r="D495" s="65"/>
      <c r="E495" s="65"/>
      <c r="F495" s="65"/>
    </row>
    <row r="496" spans="1:6" ht="15">
      <c r="A496" s="65"/>
      <c r="B496" s="65"/>
      <c r="C496" s="65"/>
      <c r="D496" s="65"/>
      <c r="E496" s="65"/>
      <c r="F496" s="65"/>
    </row>
    <row r="497" spans="1:6" ht="15">
      <c r="A497" s="65"/>
      <c r="B497" s="65"/>
      <c r="C497" s="65"/>
      <c r="D497" s="65"/>
      <c r="E497" s="65"/>
      <c r="F497" s="65"/>
    </row>
    <row r="498" spans="1:6" ht="15">
      <c r="A498" s="65"/>
      <c r="B498" s="65"/>
      <c r="C498" s="65"/>
      <c r="D498" s="65"/>
      <c r="E498" s="65"/>
      <c r="F498" s="65"/>
    </row>
    <row r="499" spans="1:6" ht="15">
      <c r="A499" s="65"/>
      <c r="B499" s="65"/>
      <c r="C499" s="65"/>
      <c r="D499" s="65"/>
      <c r="E499" s="65"/>
      <c r="F499" s="65"/>
    </row>
    <row r="500" spans="1:6" ht="15">
      <c r="A500" s="65"/>
      <c r="B500" s="65"/>
      <c r="C500" s="65"/>
      <c r="D500" s="65"/>
      <c r="E500" s="65"/>
      <c r="F500" s="65"/>
    </row>
    <row r="501" spans="1:6" ht="15">
      <c r="A501" s="65"/>
      <c r="B501" s="65"/>
      <c r="C501" s="65"/>
      <c r="D501" s="65"/>
      <c r="E501" s="65"/>
      <c r="F501" s="65"/>
    </row>
    <row r="502" spans="1:6" ht="15">
      <c r="A502" s="65"/>
      <c r="B502" s="65"/>
      <c r="C502" s="65"/>
      <c r="D502" s="65"/>
      <c r="E502" s="65"/>
      <c r="F502" s="65"/>
    </row>
    <row r="503" spans="1:6" ht="15">
      <c r="A503" s="65"/>
      <c r="B503" s="65"/>
      <c r="C503" s="65"/>
      <c r="D503" s="65"/>
      <c r="E503" s="65"/>
      <c r="F503" s="65"/>
    </row>
    <row r="504" spans="1:6" ht="15">
      <c r="A504" s="65"/>
      <c r="B504" s="65"/>
      <c r="C504" s="65"/>
      <c r="D504" s="65"/>
      <c r="E504" s="65"/>
      <c r="F504" s="65"/>
    </row>
    <row r="505" spans="1:6" ht="15">
      <c r="A505" s="65"/>
      <c r="B505" s="65"/>
      <c r="C505" s="65"/>
      <c r="D505" s="65"/>
      <c r="E505" s="65"/>
      <c r="F505" s="65"/>
    </row>
    <row r="506" spans="1:6" ht="15">
      <c r="A506" s="65"/>
      <c r="B506" s="65"/>
      <c r="C506" s="65"/>
      <c r="D506" s="65"/>
      <c r="E506" s="65"/>
      <c r="F506" s="65"/>
    </row>
    <row r="507" spans="1:6" ht="15">
      <c r="A507" s="65"/>
      <c r="B507" s="65"/>
      <c r="C507" s="65"/>
      <c r="D507" s="65"/>
      <c r="E507" s="65"/>
      <c r="F507" s="65"/>
    </row>
    <row r="508" spans="1:6" ht="15">
      <c r="A508" s="65"/>
      <c r="B508" s="65"/>
      <c r="C508" s="65"/>
      <c r="D508" s="65"/>
      <c r="E508" s="65"/>
      <c r="F508" s="65"/>
    </row>
    <row r="509" spans="1:6" ht="15">
      <c r="A509" s="65"/>
      <c r="B509" s="65"/>
      <c r="C509" s="65"/>
      <c r="D509" s="65"/>
      <c r="E509" s="65"/>
      <c r="F509" s="65"/>
    </row>
    <row r="510" spans="1:6" ht="15">
      <c r="A510" s="65"/>
      <c r="B510" s="65"/>
      <c r="C510" s="65"/>
      <c r="D510" s="65"/>
      <c r="E510" s="65"/>
      <c r="F510" s="65"/>
    </row>
    <row r="511" spans="1:6" ht="15">
      <c r="A511" s="65"/>
      <c r="B511" s="65"/>
      <c r="C511" s="65"/>
      <c r="D511" s="65"/>
      <c r="E511" s="65"/>
      <c r="F511" s="65"/>
    </row>
    <row r="512" spans="1:6" ht="15">
      <c r="A512" s="65"/>
      <c r="B512" s="65"/>
      <c r="C512" s="65"/>
      <c r="D512" s="65"/>
      <c r="E512" s="65"/>
      <c r="F512" s="65"/>
    </row>
    <row r="513" spans="1:6" ht="15">
      <c r="A513" s="65"/>
      <c r="B513" s="65"/>
      <c r="C513" s="65"/>
      <c r="D513" s="65"/>
      <c r="E513" s="65"/>
      <c r="F513" s="65"/>
    </row>
    <row r="514" spans="1:6" ht="15">
      <c r="A514" s="65"/>
      <c r="B514" s="65"/>
      <c r="C514" s="65"/>
      <c r="D514" s="65"/>
      <c r="E514" s="65"/>
      <c r="F514" s="65"/>
    </row>
    <row r="515" spans="1:6" ht="15">
      <c r="A515" s="65"/>
      <c r="B515" s="65"/>
      <c r="C515" s="65"/>
      <c r="D515" s="65"/>
      <c r="E515" s="65"/>
      <c r="F515" s="65"/>
    </row>
    <row r="516" spans="1:6" ht="15">
      <c r="A516" s="65"/>
      <c r="B516" s="65"/>
      <c r="C516" s="65"/>
      <c r="D516" s="65"/>
      <c r="E516" s="65"/>
      <c r="F516" s="65"/>
    </row>
    <row r="517" spans="1:6" ht="15">
      <c r="A517" s="65"/>
      <c r="B517" s="65"/>
      <c r="C517" s="65"/>
      <c r="D517" s="65"/>
      <c r="E517" s="65"/>
      <c r="F517" s="65"/>
    </row>
    <row r="518" spans="1:6" ht="15">
      <c r="A518" s="65"/>
      <c r="B518" s="65"/>
      <c r="C518" s="65"/>
      <c r="D518" s="65"/>
      <c r="E518" s="65"/>
      <c r="F518" s="65"/>
    </row>
    <row r="519" spans="1:6" ht="15">
      <c r="A519" s="65"/>
      <c r="B519" s="65"/>
      <c r="C519" s="65"/>
      <c r="D519" s="65"/>
      <c r="E519" s="65"/>
      <c r="F519" s="65"/>
    </row>
    <row r="520" spans="1:6" ht="15">
      <c r="A520" s="65"/>
      <c r="B520" s="65"/>
      <c r="C520" s="65"/>
      <c r="D520" s="65"/>
      <c r="E520" s="65"/>
      <c r="F520" s="65"/>
    </row>
    <row r="521" spans="1:6" ht="15">
      <c r="A521" s="65"/>
      <c r="B521" s="65"/>
      <c r="C521" s="65"/>
      <c r="D521" s="65"/>
      <c r="E521" s="65"/>
      <c r="F521" s="65"/>
    </row>
    <row r="522" spans="1:6" ht="15">
      <c r="A522" s="65"/>
      <c r="B522" s="65"/>
      <c r="C522" s="65"/>
      <c r="D522" s="65"/>
      <c r="E522" s="65"/>
      <c r="F522" s="65"/>
    </row>
    <row r="523" spans="1:6" ht="15">
      <c r="A523" s="65"/>
      <c r="B523" s="65"/>
      <c r="C523" s="65"/>
      <c r="D523" s="65"/>
      <c r="E523" s="65"/>
      <c r="F523" s="65"/>
    </row>
    <row r="524" spans="1:6" ht="15">
      <c r="A524" s="65"/>
      <c r="B524" s="65"/>
      <c r="C524" s="65"/>
      <c r="D524" s="65"/>
      <c r="E524" s="65"/>
      <c r="F524" s="65"/>
    </row>
    <row r="525" spans="1:6" ht="15">
      <c r="A525" s="65"/>
      <c r="B525" s="65"/>
      <c r="C525" s="65"/>
      <c r="D525" s="65"/>
      <c r="E525" s="65"/>
      <c r="F525" s="65"/>
    </row>
    <row r="526" spans="1:6" ht="15">
      <c r="A526" s="65"/>
      <c r="B526" s="65"/>
      <c r="C526" s="65"/>
      <c r="D526" s="65"/>
      <c r="E526" s="65"/>
      <c r="F526" s="65"/>
    </row>
    <row r="527" spans="1:6" ht="15">
      <c r="A527" s="65"/>
      <c r="B527" s="65"/>
      <c r="C527" s="65"/>
      <c r="D527" s="65"/>
      <c r="E527" s="65"/>
      <c r="F527" s="65"/>
    </row>
    <row r="528" spans="1:6" ht="15">
      <c r="A528" s="65"/>
      <c r="B528" s="65"/>
      <c r="C528" s="65"/>
      <c r="D528" s="65"/>
      <c r="E528" s="65"/>
      <c r="F528" s="65"/>
    </row>
    <row r="529" spans="1:6" ht="15">
      <c r="A529" s="65"/>
      <c r="B529" s="65"/>
      <c r="C529" s="65"/>
      <c r="D529" s="65"/>
      <c r="E529" s="65"/>
      <c r="F529" s="65"/>
    </row>
    <row r="530" spans="1:6" ht="15">
      <c r="A530" s="65"/>
      <c r="B530" s="65"/>
      <c r="C530" s="65"/>
      <c r="D530" s="65"/>
      <c r="E530" s="65"/>
      <c r="F530" s="65"/>
    </row>
    <row r="531" spans="1:6" ht="15">
      <c r="A531" s="65"/>
      <c r="B531" s="65"/>
      <c r="C531" s="65"/>
      <c r="D531" s="65"/>
      <c r="E531" s="65"/>
      <c r="F531" s="65"/>
    </row>
    <row r="532" spans="1:6" ht="15">
      <c r="A532" s="65"/>
      <c r="B532" s="65"/>
      <c r="C532" s="65"/>
      <c r="D532" s="65"/>
      <c r="E532" s="65"/>
      <c r="F532" s="65"/>
    </row>
    <row r="533" spans="1:6" ht="15">
      <c r="A533" s="65"/>
      <c r="B533" s="65"/>
      <c r="C533" s="65"/>
      <c r="D533" s="65"/>
      <c r="E533" s="65"/>
      <c r="F533" s="65"/>
    </row>
    <row r="534" spans="1:6" ht="15">
      <c r="A534" s="65"/>
      <c r="B534" s="65"/>
      <c r="C534" s="65"/>
      <c r="D534" s="65"/>
      <c r="E534" s="65"/>
      <c r="F534" s="65"/>
    </row>
    <row r="535" spans="1:6" ht="15">
      <c r="A535" s="65"/>
      <c r="B535" s="65"/>
      <c r="C535" s="65"/>
      <c r="D535" s="65"/>
      <c r="E535" s="65"/>
      <c r="F535" s="65"/>
    </row>
    <row r="536" spans="1:6" ht="15">
      <c r="A536" s="65"/>
      <c r="B536" s="65"/>
      <c r="C536" s="65"/>
      <c r="D536" s="65"/>
      <c r="E536" s="65"/>
      <c r="F536" s="65"/>
    </row>
    <row r="537" spans="1:6" ht="15">
      <c r="A537" s="65"/>
      <c r="B537" s="65"/>
      <c r="C537" s="65"/>
      <c r="D537" s="65"/>
      <c r="E537" s="65"/>
      <c r="F537" s="65"/>
    </row>
    <row r="538" spans="1:6" ht="15">
      <c r="A538" s="65"/>
      <c r="B538" s="65"/>
      <c r="C538" s="65"/>
      <c r="D538" s="65"/>
      <c r="E538" s="65"/>
      <c r="F538" s="65"/>
    </row>
    <row r="539" spans="1:6" ht="15">
      <c r="A539" s="65"/>
      <c r="B539" s="65"/>
      <c r="C539" s="65"/>
      <c r="D539" s="65"/>
      <c r="E539" s="65"/>
      <c r="F539" s="65"/>
    </row>
    <row r="540" spans="1:6" ht="15">
      <c r="A540" s="65"/>
      <c r="B540" s="65"/>
      <c r="C540" s="65"/>
      <c r="D540" s="65"/>
      <c r="E540" s="65"/>
      <c r="F540" s="65"/>
    </row>
    <row r="541" spans="1:6" ht="15">
      <c r="A541" s="65"/>
      <c r="B541" s="65"/>
      <c r="C541" s="65"/>
      <c r="D541" s="65"/>
      <c r="E541" s="65"/>
      <c r="F541" s="65"/>
    </row>
    <row r="542" spans="1:6" ht="15">
      <c r="A542" s="65"/>
      <c r="B542" s="65"/>
      <c r="C542" s="65"/>
      <c r="D542" s="65"/>
      <c r="E542" s="65"/>
      <c r="F542" s="65"/>
    </row>
    <row r="543" spans="1:6" ht="15">
      <c r="A543" s="65"/>
      <c r="B543" s="65"/>
      <c r="C543" s="65"/>
      <c r="D543" s="65"/>
      <c r="E543" s="65"/>
      <c r="F543" s="65"/>
    </row>
    <row r="544" spans="1:6" ht="15">
      <c r="A544" s="65"/>
      <c r="B544" s="65"/>
      <c r="C544" s="65"/>
      <c r="D544" s="65"/>
      <c r="E544" s="65"/>
      <c r="F544" s="65"/>
    </row>
    <row r="545" spans="1:6" ht="15">
      <c r="A545" s="65"/>
      <c r="B545" s="65"/>
      <c r="C545" s="65"/>
      <c r="D545" s="65"/>
      <c r="E545" s="65"/>
      <c r="F545" s="65"/>
    </row>
    <row r="546" spans="1:6" ht="15">
      <c r="A546" s="65"/>
      <c r="B546" s="65"/>
      <c r="C546" s="65"/>
      <c r="D546" s="65"/>
      <c r="E546" s="65"/>
      <c r="F546" s="65"/>
    </row>
    <row r="547" spans="1:6" ht="15">
      <c r="A547" s="65"/>
      <c r="B547" s="65"/>
      <c r="C547" s="65"/>
      <c r="D547" s="65"/>
      <c r="E547" s="65"/>
      <c r="F547" s="65"/>
    </row>
    <row r="548" spans="1:6" ht="15">
      <c r="A548" s="65"/>
      <c r="B548" s="65"/>
      <c r="C548" s="65"/>
      <c r="D548" s="65"/>
      <c r="E548" s="65"/>
      <c r="F548" s="65"/>
    </row>
    <row r="549" spans="1:6" ht="15">
      <c r="A549" s="65"/>
      <c r="B549" s="65"/>
      <c r="C549" s="65"/>
      <c r="D549" s="65"/>
      <c r="E549" s="65"/>
      <c r="F549" s="65"/>
    </row>
    <row r="550" spans="1:6" ht="15">
      <c r="A550" s="65"/>
      <c r="B550" s="65"/>
      <c r="C550" s="65"/>
      <c r="D550" s="65"/>
      <c r="E550" s="65"/>
      <c r="F550" s="65"/>
    </row>
    <row r="551" spans="1:6" ht="15">
      <c r="A551" s="65"/>
      <c r="B551" s="65"/>
      <c r="C551" s="65"/>
      <c r="D551" s="65"/>
      <c r="E551" s="65"/>
      <c r="F551" s="65"/>
    </row>
    <row r="552" spans="1:6" ht="15">
      <c r="A552" s="65"/>
      <c r="B552" s="65"/>
      <c r="C552" s="65"/>
      <c r="D552" s="65"/>
      <c r="E552" s="65"/>
      <c r="F552" s="65"/>
    </row>
    <row r="553" spans="1:6" ht="15">
      <c r="A553" s="65"/>
      <c r="B553" s="65"/>
      <c r="C553" s="65"/>
      <c r="D553" s="65"/>
      <c r="E553" s="65"/>
      <c r="F553" s="65"/>
    </row>
    <row r="554" spans="1:6" ht="15">
      <c r="A554" s="65"/>
      <c r="B554" s="65"/>
      <c r="C554" s="65"/>
      <c r="D554" s="65"/>
      <c r="E554" s="65"/>
      <c r="F554" s="65"/>
    </row>
    <row r="555" spans="1:6" ht="15">
      <c r="A555" s="65"/>
      <c r="B555" s="65"/>
      <c r="C555" s="65"/>
      <c r="D555" s="65"/>
      <c r="E555" s="65"/>
      <c r="F555" s="65"/>
    </row>
    <row r="556" spans="1:6" ht="15">
      <c r="A556" s="65"/>
      <c r="B556" s="65"/>
      <c r="C556" s="65"/>
      <c r="D556" s="65"/>
      <c r="E556" s="65"/>
      <c r="F556" s="65"/>
    </row>
    <row r="557" spans="1:6" ht="15">
      <c r="A557" s="65"/>
      <c r="B557" s="65"/>
      <c r="C557" s="65"/>
      <c r="D557" s="65"/>
      <c r="E557" s="65"/>
      <c r="F557" s="65"/>
    </row>
    <row r="558" spans="1:6" ht="15">
      <c r="A558" s="65"/>
      <c r="B558" s="65"/>
      <c r="C558" s="65"/>
      <c r="D558" s="65"/>
      <c r="E558" s="65"/>
      <c r="F558" s="65"/>
    </row>
    <row r="559" spans="1:6" ht="15">
      <c r="A559" s="65"/>
      <c r="B559" s="65"/>
      <c r="C559" s="65"/>
      <c r="D559" s="65"/>
      <c r="E559" s="65"/>
      <c r="F559" s="65"/>
    </row>
    <row r="560" spans="1:6" ht="15">
      <c r="A560" s="65"/>
      <c r="B560" s="65"/>
      <c r="C560" s="65"/>
      <c r="D560" s="65"/>
      <c r="E560" s="65"/>
      <c r="F560" s="65"/>
    </row>
    <row r="561" spans="1:6" ht="15">
      <c r="A561" s="65"/>
      <c r="B561" s="65"/>
      <c r="C561" s="65"/>
      <c r="D561" s="65"/>
      <c r="E561" s="65"/>
      <c r="F561" s="65"/>
    </row>
    <row r="562" spans="1:6" ht="15">
      <c r="A562" s="65"/>
      <c r="B562" s="65"/>
      <c r="C562" s="65"/>
      <c r="D562" s="65"/>
      <c r="E562" s="65"/>
      <c r="F562" s="65"/>
    </row>
    <row r="563" spans="1:6" ht="15">
      <c r="A563" s="65"/>
      <c r="B563" s="65"/>
      <c r="C563" s="65"/>
      <c r="D563" s="65"/>
      <c r="E563" s="65"/>
      <c r="F563" s="65"/>
    </row>
    <row r="564" spans="1:6" ht="15">
      <c r="A564" s="65"/>
      <c r="B564" s="65"/>
      <c r="C564" s="65"/>
      <c r="D564" s="65"/>
      <c r="E564" s="65"/>
      <c r="F564" s="65"/>
    </row>
    <row r="565" spans="1:6" ht="15">
      <c r="A565" s="65"/>
      <c r="B565" s="65"/>
      <c r="C565" s="65"/>
      <c r="D565" s="65"/>
      <c r="E565" s="65"/>
      <c r="F565" s="65"/>
    </row>
    <row r="566" spans="1:6" ht="15">
      <c r="A566" s="65"/>
      <c r="B566" s="65"/>
      <c r="C566" s="65"/>
      <c r="D566" s="65"/>
      <c r="E566" s="65"/>
      <c r="F566" s="65"/>
    </row>
    <row r="567" spans="1:6" ht="15">
      <c r="A567" s="65"/>
      <c r="B567" s="65"/>
      <c r="C567" s="65"/>
      <c r="D567" s="65"/>
      <c r="E567" s="65"/>
      <c r="F567" s="65"/>
    </row>
    <row r="568" spans="1:6" ht="15">
      <c r="A568" s="65"/>
      <c r="B568" s="65"/>
      <c r="C568" s="65"/>
      <c r="D568" s="65"/>
      <c r="E568" s="65"/>
      <c r="F568" s="65"/>
    </row>
    <row r="569" spans="1:6" ht="15">
      <c r="A569" s="65"/>
      <c r="B569" s="65"/>
      <c r="C569" s="65"/>
      <c r="D569" s="65"/>
      <c r="E569" s="65"/>
      <c r="F569" s="65"/>
    </row>
    <row r="570" spans="1:6" ht="15">
      <c r="A570" s="65"/>
      <c r="B570" s="65"/>
      <c r="C570" s="65"/>
      <c r="D570" s="65"/>
      <c r="E570" s="65"/>
      <c r="F570" s="65"/>
    </row>
    <row r="571" spans="1:6" ht="15">
      <c r="A571" s="65"/>
      <c r="B571" s="65"/>
      <c r="C571" s="65"/>
      <c r="D571" s="65"/>
      <c r="E571" s="65"/>
      <c r="F571" s="65"/>
    </row>
    <row r="572" spans="1:6" ht="15">
      <c r="A572" s="65"/>
      <c r="B572" s="65"/>
      <c r="C572" s="65"/>
      <c r="D572" s="65"/>
      <c r="E572" s="65"/>
      <c r="F572" s="65"/>
    </row>
    <row r="573" spans="1:6" ht="15">
      <c r="A573" s="65"/>
      <c r="B573" s="65"/>
      <c r="C573" s="65"/>
      <c r="D573" s="65"/>
      <c r="E573" s="65"/>
      <c r="F573" s="65"/>
    </row>
    <row r="574" spans="1:6" ht="15">
      <c r="A574" s="65"/>
      <c r="B574" s="65"/>
      <c r="C574" s="65"/>
      <c r="D574" s="65"/>
      <c r="E574" s="65"/>
      <c r="F574" s="65"/>
    </row>
    <row r="575" spans="1:6" ht="15">
      <c r="A575" s="65"/>
      <c r="B575" s="65"/>
      <c r="C575" s="65"/>
      <c r="D575" s="65"/>
      <c r="E575" s="65"/>
      <c r="F575" s="65"/>
    </row>
    <row r="576" spans="1:6" ht="15">
      <c r="A576" s="65"/>
      <c r="B576" s="65"/>
      <c r="C576" s="65"/>
      <c r="D576" s="65"/>
      <c r="E576" s="65"/>
      <c r="F576" s="65"/>
    </row>
    <row r="577" spans="1:6" ht="15">
      <c r="A577" s="65"/>
      <c r="B577" s="65"/>
      <c r="C577" s="65"/>
      <c r="D577" s="65"/>
      <c r="E577" s="65"/>
      <c r="F577" s="65"/>
    </row>
    <row r="578" spans="1:6" ht="15">
      <c r="A578" s="65"/>
      <c r="B578" s="65"/>
      <c r="C578" s="65"/>
      <c r="D578" s="65"/>
      <c r="E578" s="65"/>
      <c r="F578" s="65"/>
    </row>
    <row r="579" spans="1:6" ht="15">
      <c r="A579" s="65"/>
      <c r="B579" s="65"/>
      <c r="C579" s="65"/>
      <c r="D579" s="65"/>
      <c r="E579" s="65"/>
      <c r="F579" s="65"/>
    </row>
    <row r="580" spans="1:6" ht="15">
      <c r="A580" s="65"/>
      <c r="B580" s="65"/>
      <c r="C580" s="65"/>
      <c r="D580" s="65"/>
      <c r="E580" s="65"/>
      <c r="F580" s="65"/>
    </row>
    <row r="581" spans="1:6" ht="15">
      <c r="A581" s="65"/>
      <c r="B581" s="65"/>
      <c r="C581" s="65"/>
      <c r="D581" s="65"/>
      <c r="E581" s="65"/>
      <c r="F581" s="65"/>
    </row>
    <row r="582" spans="1:6" ht="15">
      <c r="A582" s="65"/>
      <c r="B582" s="65"/>
      <c r="C582" s="65"/>
      <c r="D582" s="65"/>
      <c r="E582" s="65"/>
      <c r="F582" s="65"/>
    </row>
    <row r="583" spans="1:6" ht="15">
      <c r="A583" s="65"/>
      <c r="B583" s="65"/>
      <c r="C583" s="65"/>
      <c r="D583" s="65"/>
      <c r="E583" s="65"/>
      <c r="F583" s="65"/>
    </row>
    <row r="584" spans="1:6" ht="15">
      <c r="A584" s="65"/>
      <c r="B584" s="65"/>
      <c r="C584" s="65"/>
      <c r="D584" s="65"/>
      <c r="E584" s="65"/>
      <c r="F584" s="65"/>
    </row>
    <row r="585" spans="1:6" ht="15">
      <c r="A585" s="65"/>
      <c r="B585" s="65"/>
      <c r="C585" s="65"/>
      <c r="D585" s="65"/>
      <c r="E585" s="65"/>
      <c r="F585" s="65"/>
    </row>
    <row r="586" spans="1:6" ht="15">
      <c r="A586" s="65"/>
      <c r="B586" s="65"/>
      <c r="C586" s="65"/>
      <c r="D586" s="65"/>
      <c r="E586" s="65"/>
      <c r="F586" s="65"/>
    </row>
    <row r="587" spans="1:6" ht="15">
      <c r="A587" s="65"/>
      <c r="B587" s="65"/>
      <c r="C587" s="65"/>
      <c r="D587" s="65"/>
      <c r="E587" s="65"/>
      <c r="F587" s="65"/>
    </row>
    <row r="588" spans="1:6" ht="15">
      <c r="A588" s="65"/>
      <c r="B588" s="65"/>
      <c r="C588" s="65"/>
      <c r="D588" s="65"/>
      <c r="E588" s="65"/>
      <c r="F588" s="65"/>
    </row>
    <row r="589" spans="1:6" ht="15">
      <c r="A589" s="65"/>
      <c r="B589" s="65"/>
      <c r="C589" s="65"/>
      <c r="D589" s="65"/>
      <c r="E589" s="65"/>
      <c r="F589" s="65"/>
    </row>
    <row r="590" spans="1:6" ht="15">
      <c r="A590" s="65"/>
      <c r="B590" s="65"/>
      <c r="C590" s="65"/>
      <c r="D590" s="65"/>
      <c r="E590" s="65"/>
      <c r="F590" s="65"/>
    </row>
    <row r="591" spans="1:6" ht="15">
      <c r="A591" s="65"/>
      <c r="B591" s="65"/>
      <c r="C591" s="65"/>
      <c r="D591" s="65"/>
      <c r="E591" s="65"/>
      <c r="F591" s="65"/>
    </row>
    <row r="592" spans="1:6" ht="15">
      <c r="A592" s="65"/>
      <c r="B592" s="65"/>
      <c r="C592" s="65"/>
      <c r="D592" s="65"/>
      <c r="E592" s="65"/>
      <c r="F592" s="65"/>
    </row>
    <row r="593" spans="1:6" ht="15">
      <c r="A593" s="65"/>
      <c r="B593" s="65"/>
      <c r="C593" s="65"/>
      <c r="D593" s="65"/>
      <c r="E593" s="65"/>
      <c r="F593" s="65"/>
    </row>
    <row r="594" spans="1:6" ht="15">
      <c r="A594" s="65"/>
      <c r="B594" s="65"/>
      <c r="C594" s="65"/>
      <c r="D594" s="65"/>
      <c r="E594" s="65"/>
      <c r="F594" s="65"/>
    </row>
    <row r="595" spans="1:6" ht="15">
      <c r="A595" s="65"/>
      <c r="B595" s="65"/>
      <c r="C595" s="65"/>
      <c r="D595" s="65"/>
      <c r="E595" s="65"/>
      <c r="F595" s="65"/>
    </row>
    <row r="596" spans="1:6" ht="15">
      <c r="A596" s="65"/>
      <c r="B596" s="65"/>
      <c r="C596" s="65"/>
      <c r="D596" s="65"/>
      <c r="E596" s="65"/>
      <c r="F596" s="65"/>
    </row>
    <row r="597" spans="1:6" ht="15">
      <c r="A597" s="65"/>
      <c r="B597" s="65"/>
      <c r="C597" s="65"/>
      <c r="D597" s="65"/>
      <c r="E597" s="65"/>
      <c r="F597" s="65"/>
    </row>
    <row r="598" spans="1:6" ht="15">
      <c r="A598" s="65"/>
      <c r="B598" s="65"/>
      <c r="C598" s="65"/>
      <c r="D598" s="65"/>
      <c r="E598" s="65"/>
      <c r="F598" s="65"/>
    </row>
    <row r="599" spans="1:6" ht="15">
      <c r="A599" s="65"/>
      <c r="B599" s="65"/>
      <c r="C599" s="65"/>
      <c r="D599" s="65"/>
      <c r="E599" s="65"/>
      <c r="F599" s="65"/>
    </row>
    <row r="600" spans="1:6" ht="15">
      <c r="A600" s="65"/>
      <c r="B600" s="65"/>
      <c r="C600" s="65"/>
      <c r="D600" s="65"/>
      <c r="E600" s="65"/>
      <c r="F600" s="65"/>
    </row>
    <row r="601" spans="1:6" ht="15">
      <c r="A601" s="65"/>
      <c r="B601" s="65"/>
      <c r="C601" s="65"/>
      <c r="D601" s="65"/>
      <c r="E601" s="65"/>
      <c r="F601" s="65"/>
    </row>
    <row r="602" spans="1:6" ht="15">
      <c r="A602" s="65"/>
      <c r="B602" s="65"/>
      <c r="C602" s="65"/>
      <c r="D602" s="65"/>
      <c r="E602" s="65"/>
      <c r="F602" s="65"/>
    </row>
    <row r="603" spans="1:6" ht="15">
      <c r="A603" s="65"/>
      <c r="B603" s="65"/>
      <c r="C603" s="65"/>
      <c r="D603" s="65"/>
      <c r="E603" s="65"/>
      <c r="F603" s="65"/>
    </row>
    <row r="604" spans="1:6" ht="15">
      <c r="A604" s="65"/>
      <c r="B604" s="65"/>
      <c r="C604" s="65"/>
      <c r="D604" s="65"/>
      <c r="E604" s="65"/>
      <c r="F604" s="65"/>
    </row>
    <row r="605" spans="1:6" ht="15">
      <c r="A605" s="65"/>
      <c r="B605" s="65"/>
      <c r="C605" s="65"/>
      <c r="D605" s="65"/>
      <c r="E605" s="65"/>
      <c r="F605" s="65"/>
    </row>
    <row r="606" spans="1:6" ht="15">
      <c r="A606" s="65"/>
      <c r="B606" s="65"/>
      <c r="C606" s="65"/>
      <c r="D606" s="65"/>
      <c r="E606" s="65"/>
      <c r="F606" s="65"/>
    </row>
    <row r="607" spans="1:6" ht="15">
      <c r="A607" s="65"/>
      <c r="B607" s="65"/>
      <c r="C607" s="65"/>
      <c r="D607" s="65"/>
      <c r="E607" s="65"/>
      <c r="F607" s="65"/>
    </row>
    <row r="608" spans="1:6" ht="15">
      <c r="A608" s="65"/>
      <c r="B608" s="65"/>
      <c r="C608" s="65"/>
      <c r="D608" s="65"/>
      <c r="E608" s="65"/>
      <c r="F608" s="65"/>
    </row>
    <row r="609" spans="1:6" ht="15">
      <c r="A609" s="65"/>
      <c r="B609" s="65"/>
      <c r="C609" s="65"/>
      <c r="D609" s="65"/>
      <c r="E609" s="65"/>
      <c r="F609" s="65"/>
    </row>
    <row r="610" spans="1:6" ht="15">
      <c r="A610" s="65"/>
      <c r="B610" s="65"/>
      <c r="C610" s="65"/>
      <c r="D610" s="65"/>
      <c r="E610" s="65"/>
      <c r="F610" s="65"/>
    </row>
    <row r="611" spans="1:6" ht="15">
      <c r="A611" s="65"/>
      <c r="B611" s="65"/>
      <c r="C611" s="65"/>
      <c r="D611" s="65"/>
      <c r="E611" s="65"/>
      <c r="F611" s="65"/>
    </row>
    <row r="612" spans="1:6" ht="15">
      <c r="A612" s="65"/>
      <c r="B612" s="65"/>
      <c r="C612" s="65"/>
      <c r="D612" s="65"/>
      <c r="E612" s="65"/>
      <c r="F612" s="65"/>
    </row>
    <row r="613" spans="1:6" ht="15">
      <c r="A613" s="65"/>
      <c r="B613" s="65"/>
      <c r="C613" s="65"/>
      <c r="D613" s="65"/>
      <c r="E613" s="65"/>
      <c r="F613" s="65"/>
    </row>
    <row r="614" spans="1:6" ht="15">
      <c r="A614" s="65"/>
      <c r="B614" s="65"/>
      <c r="C614" s="65"/>
      <c r="D614" s="65"/>
      <c r="E614" s="65"/>
      <c r="F614" s="65"/>
    </row>
    <row r="615" spans="1:6" ht="15">
      <c r="A615" s="65"/>
      <c r="B615" s="65"/>
      <c r="C615" s="65"/>
      <c r="D615" s="65"/>
      <c r="E615" s="65"/>
      <c r="F615" s="65"/>
    </row>
    <row r="616" spans="1:6" ht="15">
      <c r="A616" s="65"/>
      <c r="B616" s="65"/>
      <c r="C616" s="65"/>
      <c r="D616" s="65"/>
      <c r="E616" s="65"/>
      <c r="F616" s="65"/>
    </row>
    <row r="617" spans="1:6" ht="15">
      <c r="A617" s="65"/>
      <c r="B617" s="65"/>
      <c r="C617" s="65"/>
      <c r="D617" s="65"/>
      <c r="E617" s="65"/>
      <c r="F617" s="65"/>
    </row>
    <row r="618" spans="1:6" ht="15">
      <c r="A618" s="65"/>
      <c r="B618" s="65"/>
      <c r="C618" s="65"/>
      <c r="D618" s="65"/>
      <c r="E618" s="65"/>
      <c r="F618" s="65"/>
    </row>
    <row r="619" spans="1:6" ht="15">
      <c r="A619" s="65"/>
      <c r="B619" s="65"/>
      <c r="C619" s="65"/>
      <c r="D619" s="65"/>
      <c r="E619" s="65"/>
      <c r="F619" s="65"/>
    </row>
    <row r="620" spans="1:6" ht="15">
      <c r="A620" s="65"/>
      <c r="B620" s="65"/>
      <c r="C620" s="65"/>
      <c r="D620" s="65"/>
      <c r="E620" s="65"/>
      <c r="F620" s="65"/>
    </row>
    <row r="621" spans="1:6" ht="15">
      <c r="A621" s="65"/>
      <c r="B621" s="65"/>
      <c r="C621" s="65"/>
      <c r="D621" s="65"/>
      <c r="E621" s="65"/>
      <c r="F621" s="65"/>
    </row>
    <row r="622" spans="1:6" ht="15">
      <c r="A622" s="65"/>
      <c r="B622" s="65"/>
      <c r="C622" s="65"/>
      <c r="D622" s="65"/>
      <c r="E622" s="65"/>
      <c r="F622" s="65"/>
    </row>
    <row r="623" spans="1:6" ht="15">
      <c r="A623" s="65"/>
      <c r="B623" s="65"/>
      <c r="C623" s="65"/>
      <c r="D623" s="65"/>
      <c r="E623" s="65"/>
      <c r="F623" s="65"/>
    </row>
    <row r="624" spans="1:6" ht="15">
      <c r="A624" s="65"/>
      <c r="B624" s="65"/>
      <c r="C624" s="65"/>
      <c r="D624" s="65"/>
      <c r="E624" s="65"/>
      <c r="F624" s="65"/>
    </row>
    <row r="625" spans="1:6" ht="15">
      <c r="A625" s="65"/>
      <c r="B625" s="65"/>
      <c r="C625" s="65"/>
      <c r="D625" s="65"/>
      <c r="E625" s="65"/>
      <c r="F625" s="65"/>
    </row>
    <row r="626" spans="1:6" ht="15">
      <c r="A626" s="65"/>
      <c r="B626" s="65"/>
      <c r="C626" s="65"/>
      <c r="D626" s="65"/>
      <c r="E626" s="65"/>
      <c r="F626" s="65"/>
    </row>
    <row r="627" spans="1:6" ht="15">
      <c r="A627" s="65"/>
      <c r="B627" s="65"/>
      <c r="C627" s="65"/>
      <c r="D627" s="65"/>
      <c r="E627" s="65"/>
      <c r="F627" s="65"/>
    </row>
    <row r="628" spans="1:6" ht="15">
      <c r="A628" s="65"/>
      <c r="B628" s="65"/>
      <c r="C628" s="65"/>
      <c r="D628" s="65"/>
      <c r="E628" s="65"/>
      <c r="F628" s="65"/>
    </row>
    <row r="629" spans="1:6" ht="15">
      <c r="A629" s="65"/>
      <c r="B629" s="65"/>
      <c r="C629" s="65"/>
      <c r="D629" s="65"/>
      <c r="E629" s="65"/>
      <c r="F629" s="65"/>
    </row>
    <row r="630" spans="1:6" ht="15">
      <c r="A630" s="65"/>
      <c r="B630" s="65"/>
      <c r="C630" s="65"/>
      <c r="D630" s="65"/>
      <c r="E630" s="65"/>
      <c r="F630" s="65"/>
    </row>
    <row r="631" spans="1:6" ht="15">
      <c r="A631" s="65"/>
      <c r="B631" s="65"/>
      <c r="C631" s="65"/>
      <c r="D631" s="65"/>
      <c r="E631" s="65"/>
      <c r="F631" s="65"/>
    </row>
    <row r="632" spans="1:6" ht="15">
      <c r="A632" s="65"/>
      <c r="B632" s="65"/>
      <c r="C632" s="65"/>
      <c r="D632" s="65"/>
      <c r="E632" s="65"/>
      <c r="F632" s="65"/>
    </row>
    <row r="633" spans="1:6" ht="15">
      <c r="A633" s="65"/>
      <c r="B633" s="65"/>
      <c r="C633" s="65"/>
      <c r="D633" s="65"/>
      <c r="E633" s="65"/>
      <c r="F633" s="65"/>
    </row>
    <row r="634" spans="1:6" ht="15">
      <c r="A634" s="65"/>
      <c r="B634" s="65"/>
      <c r="C634" s="65"/>
      <c r="D634" s="65"/>
      <c r="E634" s="65"/>
      <c r="F634" s="65"/>
    </row>
    <row r="635" spans="1:6" ht="15">
      <c r="A635" s="65"/>
      <c r="B635" s="65"/>
      <c r="C635" s="65"/>
      <c r="D635" s="65"/>
      <c r="E635" s="65"/>
      <c r="F635" s="65"/>
    </row>
    <row r="636" spans="1:6" ht="15">
      <c r="A636" s="65"/>
      <c r="B636" s="65"/>
      <c r="C636" s="65"/>
      <c r="D636" s="65"/>
      <c r="E636" s="65"/>
      <c r="F636" s="65"/>
    </row>
    <row r="637" spans="1:6" ht="15">
      <c r="A637" s="65"/>
      <c r="B637" s="65"/>
      <c r="C637" s="65"/>
      <c r="D637" s="65"/>
      <c r="E637" s="65"/>
      <c r="F637" s="65"/>
    </row>
    <row r="638" spans="1:6" ht="15">
      <c r="A638" s="65"/>
      <c r="B638" s="65"/>
      <c r="C638" s="65"/>
      <c r="D638" s="65"/>
      <c r="E638" s="65"/>
      <c r="F638" s="65"/>
    </row>
    <row r="639" spans="1:6" ht="15">
      <c r="A639" s="65"/>
      <c r="B639" s="65"/>
      <c r="C639" s="65"/>
      <c r="D639" s="65"/>
      <c r="E639" s="65"/>
      <c r="F639" s="65"/>
    </row>
    <row r="640" spans="1:6" ht="15">
      <c r="A640" s="65"/>
      <c r="B640" s="65"/>
      <c r="C640" s="65"/>
      <c r="D640" s="65"/>
      <c r="E640" s="65"/>
      <c r="F640" s="65"/>
    </row>
    <row r="641" spans="1:6" ht="15">
      <c r="A641" s="65"/>
      <c r="B641" s="65"/>
      <c r="C641" s="65"/>
      <c r="D641" s="65"/>
      <c r="E641" s="65"/>
      <c r="F641" s="65"/>
    </row>
    <row r="642" spans="1:6" ht="15">
      <c r="A642" s="65"/>
      <c r="B642" s="65"/>
      <c r="C642" s="65"/>
      <c r="D642" s="65"/>
      <c r="E642" s="65"/>
      <c r="F642" s="65"/>
    </row>
    <row r="643" spans="1:6" ht="15">
      <c r="A643" s="65"/>
      <c r="B643" s="65"/>
      <c r="C643" s="65"/>
      <c r="D643" s="65"/>
      <c r="E643" s="65"/>
      <c r="F643" s="65"/>
    </row>
    <row r="644" spans="1:6" ht="15">
      <c r="A644" s="65"/>
      <c r="B644" s="65"/>
      <c r="C644" s="65"/>
      <c r="D644" s="65"/>
      <c r="E644" s="65"/>
      <c r="F644" s="65"/>
    </row>
    <row r="645" spans="1:6" ht="15">
      <c r="A645" s="65"/>
      <c r="B645" s="65"/>
      <c r="C645" s="65"/>
      <c r="D645" s="65"/>
      <c r="E645" s="65"/>
      <c r="F645" s="65"/>
    </row>
    <row r="646" spans="1:6" ht="15">
      <c r="A646" s="65"/>
      <c r="B646" s="65"/>
      <c r="C646" s="65"/>
      <c r="D646" s="65"/>
      <c r="E646" s="65"/>
      <c r="F646" s="65"/>
    </row>
    <row r="647" spans="1:6" ht="15">
      <c r="A647" s="65"/>
      <c r="B647" s="65"/>
      <c r="C647" s="65"/>
      <c r="D647" s="65"/>
      <c r="E647" s="65"/>
      <c r="F647" s="65"/>
    </row>
    <row r="648" spans="1:6" ht="15">
      <c r="A648" s="65"/>
      <c r="B648" s="65"/>
      <c r="C648" s="65"/>
      <c r="D648" s="65"/>
      <c r="E648" s="65"/>
      <c r="F648" s="65"/>
    </row>
    <row r="649" spans="1:6" ht="15">
      <c r="A649" s="65"/>
      <c r="B649" s="65"/>
      <c r="C649" s="65"/>
      <c r="D649" s="65"/>
      <c r="E649" s="65"/>
      <c r="F649" s="65"/>
    </row>
    <row r="650" spans="1:6" ht="15">
      <c r="A650" s="65"/>
      <c r="B650" s="65"/>
      <c r="C650" s="65"/>
      <c r="D650" s="65"/>
      <c r="E650" s="65"/>
      <c r="F650" s="65"/>
    </row>
    <row r="651" spans="1:6" ht="15">
      <c r="A651" s="65"/>
      <c r="B651" s="65"/>
      <c r="C651" s="65"/>
      <c r="D651" s="65"/>
      <c r="E651" s="65"/>
      <c r="F651" s="65"/>
    </row>
    <row r="652" spans="1:6" ht="15">
      <c r="A652" s="65"/>
      <c r="B652" s="65"/>
      <c r="C652" s="65"/>
      <c r="D652" s="65"/>
      <c r="E652" s="65"/>
      <c r="F652" s="65"/>
    </row>
    <row r="653" spans="1:6" ht="15">
      <c r="A653" s="65"/>
      <c r="B653" s="65"/>
      <c r="C653" s="65"/>
      <c r="D653" s="65"/>
      <c r="E653" s="65"/>
      <c r="F653" s="65"/>
    </row>
    <row r="654" spans="1:6" ht="15">
      <c r="A654" s="65"/>
      <c r="B654" s="65"/>
      <c r="C654" s="65"/>
      <c r="D654" s="65"/>
      <c r="E654" s="65"/>
      <c r="F654" s="65"/>
    </row>
    <row r="655" spans="1:6" ht="15">
      <c r="A655" s="65"/>
      <c r="B655" s="65"/>
      <c r="C655" s="65"/>
      <c r="D655" s="65"/>
      <c r="E655" s="65"/>
      <c r="F655" s="65"/>
    </row>
    <row r="656" spans="1:6" ht="15">
      <c r="A656" s="65"/>
      <c r="B656" s="65"/>
      <c r="C656" s="65"/>
      <c r="D656" s="65"/>
      <c r="E656" s="65"/>
      <c r="F656" s="65"/>
    </row>
    <row r="657" spans="1:6" ht="15">
      <c r="A657" s="65"/>
      <c r="B657" s="65"/>
      <c r="C657" s="65"/>
      <c r="D657" s="65"/>
      <c r="E657" s="65"/>
      <c r="F657" s="65"/>
    </row>
    <row r="658" spans="1:6" ht="15">
      <c r="A658" s="65"/>
      <c r="B658" s="65"/>
      <c r="C658" s="65"/>
      <c r="D658" s="65"/>
      <c r="E658" s="65"/>
      <c r="F658" s="65"/>
    </row>
    <row r="659" spans="1:6" ht="15">
      <c r="A659" s="65"/>
      <c r="B659" s="65"/>
      <c r="C659" s="65"/>
      <c r="D659" s="65"/>
      <c r="E659" s="65"/>
      <c r="F659" s="65"/>
    </row>
    <row r="660" spans="1:6" ht="15">
      <c r="A660" s="65"/>
      <c r="B660" s="65"/>
      <c r="C660" s="65"/>
      <c r="D660" s="65"/>
      <c r="E660" s="65"/>
      <c r="F660" s="65"/>
    </row>
    <row r="661" spans="1:6" ht="15">
      <c r="A661" s="65"/>
      <c r="B661" s="65"/>
      <c r="C661" s="65"/>
      <c r="D661" s="65"/>
      <c r="E661" s="65"/>
      <c r="F661" s="65"/>
    </row>
    <row r="662" spans="1:6" ht="15">
      <c r="A662" s="65"/>
      <c r="B662" s="65"/>
      <c r="C662" s="65"/>
      <c r="D662" s="65"/>
      <c r="E662" s="65"/>
      <c r="F662" s="65"/>
    </row>
    <row r="663" spans="1:6" ht="15">
      <c r="A663" s="65"/>
      <c r="B663" s="65"/>
      <c r="C663" s="65"/>
      <c r="D663" s="65"/>
      <c r="E663" s="65"/>
      <c r="F663" s="65"/>
    </row>
    <row r="664" spans="1:6" ht="15">
      <c r="A664" s="65"/>
      <c r="B664" s="65"/>
      <c r="C664" s="65"/>
      <c r="D664" s="65"/>
      <c r="E664" s="65"/>
      <c r="F664" s="65"/>
    </row>
    <row r="665" spans="1:6" ht="15">
      <c r="A665" s="65"/>
      <c r="B665" s="65"/>
      <c r="C665" s="65"/>
      <c r="D665" s="65"/>
      <c r="E665" s="65"/>
      <c r="F665" s="65"/>
    </row>
    <row r="666" spans="1:6" ht="15">
      <c r="A666" s="65"/>
      <c r="B666" s="65"/>
      <c r="C666" s="65"/>
      <c r="D666" s="65"/>
      <c r="E666" s="65"/>
      <c r="F666" s="65"/>
    </row>
    <row r="667" spans="1:6" ht="15">
      <c r="A667" s="65"/>
      <c r="B667" s="65"/>
      <c r="C667" s="65"/>
      <c r="D667" s="65"/>
      <c r="E667" s="65"/>
      <c r="F667" s="65"/>
    </row>
    <row r="668" spans="1:6" ht="15">
      <c r="A668" s="65"/>
      <c r="B668" s="65"/>
      <c r="C668" s="65"/>
      <c r="D668" s="65"/>
      <c r="E668" s="65"/>
      <c r="F668" s="65"/>
    </row>
    <row r="669" spans="1:6" ht="15">
      <c r="A669" s="65"/>
      <c r="B669" s="65"/>
      <c r="C669" s="65"/>
      <c r="D669" s="65"/>
      <c r="E669" s="65"/>
      <c r="F669" s="65"/>
    </row>
    <row r="670" spans="1:6" ht="15">
      <c r="A670" s="65"/>
      <c r="B670" s="65"/>
      <c r="C670" s="65"/>
      <c r="D670" s="65"/>
      <c r="E670" s="65"/>
      <c r="F670" s="65"/>
    </row>
    <row r="671" spans="1:6" ht="15">
      <c r="A671" s="65"/>
      <c r="B671" s="65"/>
      <c r="C671" s="65"/>
      <c r="D671" s="65"/>
      <c r="E671" s="65"/>
      <c r="F671" s="65"/>
    </row>
    <row r="672" spans="1:6" ht="15">
      <c r="A672" s="65"/>
      <c r="B672" s="65"/>
      <c r="C672" s="65"/>
      <c r="D672" s="65"/>
      <c r="E672" s="65"/>
      <c r="F672" s="65"/>
    </row>
    <row r="673" spans="1:6" ht="15">
      <c r="A673" s="65"/>
      <c r="B673" s="65"/>
      <c r="C673" s="65"/>
      <c r="D673" s="65"/>
      <c r="E673" s="65"/>
      <c r="F673" s="65"/>
    </row>
    <row r="674" spans="1:6" ht="15">
      <c r="A674" s="65"/>
      <c r="B674" s="65"/>
      <c r="C674" s="65"/>
      <c r="D674" s="65"/>
      <c r="E674" s="65"/>
      <c r="F674" s="65"/>
    </row>
    <row r="675" spans="1:6" ht="15">
      <c r="A675" s="65"/>
      <c r="B675" s="65"/>
      <c r="C675" s="65"/>
      <c r="D675" s="65"/>
      <c r="E675" s="65"/>
      <c r="F675" s="65"/>
    </row>
    <row r="676" spans="1:6" ht="15">
      <c r="A676" s="65"/>
      <c r="B676" s="65"/>
      <c r="C676" s="65"/>
      <c r="D676" s="65"/>
      <c r="E676" s="65"/>
      <c r="F676" s="65"/>
    </row>
    <row r="677" spans="1:6" ht="15">
      <c r="A677" s="65"/>
      <c r="B677" s="65"/>
      <c r="C677" s="65"/>
      <c r="D677" s="65"/>
      <c r="E677" s="65"/>
      <c r="F677" s="65"/>
    </row>
    <row r="678" spans="1:6" ht="15">
      <c r="A678" s="65"/>
      <c r="B678" s="65"/>
      <c r="C678" s="65"/>
      <c r="D678" s="65"/>
      <c r="E678" s="65"/>
      <c r="F678" s="65"/>
    </row>
    <row r="679" spans="1:6" ht="15">
      <c r="A679" s="65"/>
      <c r="B679" s="65"/>
      <c r="C679" s="65"/>
      <c r="D679" s="65"/>
      <c r="E679" s="65"/>
      <c r="F679" s="65"/>
    </row>
    <row r="680" spans="1:6" ht="15">
      <c r="A680" s="65"/>
      <c r="B680" s="65"/>
      <c r="C680" s="65"/>
      <c r="D680" s="65"/>
      <c r="E680" s="65"/>
      <c r="F680" s="65"/>
    </row>
    <row r="681" spans="1:6" ht="15">
      <c r="A681" s="65"/>
      <c r="B681" s="65"/>
      <c r="C681" s="65"/>
      <c r="D681" s="65"/>
      <c r="E681" s="65"/>
      <c r="F681" s="65"/>
    </row>
    <row r="682" spans="1:6" ht="15">
      <c r="A682" s="65"/>
      <c r="B682" s="65"/>
      <c r="C682" s="65"/>
      <c r="D682" s="65"/>
      <c r="E682" s="65"/>
      <c r="F682" s="65"/>
    </row>
    <row r="683" spans="1:6" ht="15">
      <c r="A683" s="65"/>
      <c r="B683" s="65"/>
      <c r="C683" s="65"/>
      <c r="D683" s="65"/>
      <c r="E683" s="65"/>
      <c r="F683" s="65"/>
    </row>
    <row r="684" spans="1:6" ht="15">
      <c r="A684" s="65"/>
      <c r="B684" s="65"/>
      <c r="C684" s="65"/>
      <c r="D684" s="65"/>
      <c r="E684" s="65"/>
      <c r="F684" s="65"/>
    </row>
    <row r="685" spans="1:6" ht="15">
      <c r="A685" s="65"/>
      <c r="B685" s="65"/>
      <c r="C685" s="65"/>
      <c r="D685" s="65"/>
      <c r="E685" s="65"/>
      <c r="F685" s="65"/>
    </row>
    <row r="686" spans="1:6" ht="15">
      <c r="A686" s="65"/>
      <c r="B686" s="65"/>
      <c r="C686" s="65"/>
      <c r="D686" s="65"/>
      <c r="E686" s="65"/>
      <c r="F686" s="65"/>
    </row>
    <row r="687" spans="1:6" ht="15">
      <c r="A687" s="65"/>
      <c r="B687" s="65"/>
      <c r="C687" s="65"/>
      <c r="D687" s="65"/>
      <c r="E687" s="65"/>
      <c r="F687" s="65"/>
    </row>
    <row r="688" spans="1:6" ht="15">
      <c r="A688" s="65"/>
      <c r="B688" s="65"/>
      <c r="C688" s="65"/>
      <c r="D688" s="65"/>
      <c r="E688" s="65"/>
      <c r="F688" s="65"/>
    </row>
    <row r="689" spans="1:6" ht="15">
      <c r="A689" s="65"/>
      <c r="B689" s="65"/>
      <c r="C689" s="65"/>
      <c r="D689" s="65"/>
      <c r="E689" s="65"/>
      <c r="F689" s="65"/>
    </row>
    <row r="690" spans="1:6" ht="15">
      <c r="A690" s="65"/>
      <c r="B690" s="65"/>
      <c r="C690" s="65"/>
      <c r="D690" s="65"/>
      <c r="E690" s="65"/>
      <c r="F690" s="65"/>
    </row>
    <row r="691" spans="1:6" ht="15">
      <c r="A691" s="65"/>
      <c r="B691" s="65"/>
      <c r="C691" s="65"/>
      <c r="D691" s="65"/>
      <c r="E691" s="65"/>
      <c r="F691" s="65"/>
    </row>
    <row r="692" spans="1:6" ht="15">
      <c r="A692" s="65"/>
      <c r="B692" s="65"/>
      <c r="C692" s="65"/>
      <c r="D692" s="65"/>
      <c r="E692" s="65"/>
      <c r="F692" s="65"/>
    </row>
    <row r="693" spans="1:6" ht="15">
      <c r="A693" s="65"/>
      <c r="B693" s="65"/>
      <c r="C693" s="65"/>
      <c r="D693" s="65"/>
      <c r="E693" s="65"/>
      <c r="F693" s="65"/>
    </row>
    <row r="694" spans="1:6" ht="15">
      <c r="A694" s="65"/>
      <c r="B694" s="65"/>
      <c r="C694" s="65"/>
      <c r="D694" s="65"/>
      <c r="E694" s="65"/>
      <c r="F694" s="65"/>
    </row>
    <row r="695" spans="1:6" ht="15">
      <c r="A695" s="65"/>
      <c r="B695" s="65"/>
      <c r="C695" s="65"/>
      <c r="D695" s="65"/>
      <c r="E695" s="65"/>
      <c r="F695" s="65"/>
    </row>
    <row r="696" spans="1:6" ht="15">
      <c r="A696" s="65"/>
      <c r="B696" s="65"/>
      <c r="C696" s="65"/>
      <c r="D696" s="65"/>
      <c r="E696" s="65"/>
      <c r="F696" s="65"/>
    </row>
    <row r="697" spans="1:6" ht="15">
      <c r="A697" s="65"/>
      <c r="B697" s="65"/>
      <c r="C697" s="65"/>
      <c r="D697" s="65"/>
      <c r="E697" s="65"/>
      <c r="F697" s="65"/>
    </row>
    <row r="698" spans="1:6" ht="15">
      <c r="A698" s="65"/>
      <c r="B698" s="65"/>
      <c r="C698" s="65"/>
      <c r="D698" s="65"/>
      <c r="E698" s="65"/>
      <c r="F698" s="65"/>
    </row>
    <row r="699" spans="1:6" ht="15">
      <c r="A699" s="65"/>
      <c r="B699" s="65"/>
      <c r="C699" s="65"/>
      <c r="D699" s="65"/>
      <c r="E699" s="65"/>
      <c r="F699" s="65"/>
    </row>
    <row r="700" spans="1:6" ht="15">
      <c r="A700" s="65"/>
      <c r="B700" s="65"/>
      <c r="C700" s="65"/>
      <c r="D700" s="65"/>
      <c r="E700" s="65"/>
      <c r="F700" s="65"/>
    </row>
    <row r="701" spans="1:6" ht="15">
      <c r="A701" s="65"/>
      <c r="B701" s="65"/>
      <c r="C701" s="65"/>
      <c r="D701" s="65"/>
      <c r="E701" s="65"/>
      <c r="F701" s="65"/>
    </row>
    <row r="702" spans="1:6" ht="15">
      <c r="A702" s="65"/>
      <c r="B702" s="65"/>
      <c r="C702" s="65"/>
      <c r="D702" s="65"/>
      <c r="E702" s="65"/>
      <c r="F702" s="65"/>
    </row>
    <row r="703" spans="1:6" ht="15">
      <c r="A703" s="65"/>
      <c r="B703" s="65"/>
      <c r="C703" s="65"/>
      <c r="D703" s="65"/>
      <c r="E703" s="65"/>
      <c r="F703" s="65"/>
    </row>
    <row r="704" spans="1:6" ht="15">
      <c r="A704" s="65"/>
      <c r="B704" s="65"/>
      <c r="C704" s="65"/>
      <c r="D704" s="65"/>
      <c r="E704" s="65"/>
      <c r="F704" s="65"/>
    </row>
    <row r="705" spans="1:6" ht="15">
      <c r="A705" s="65"/>
      <c r="B705" s="65"/>
      <c r="C705" s="65"/>
      <c r="D705" s="65"/>
      <c r="E705" s="65"/>
      <c r="F705" s="65"/>
    </row>
    <row r="706" spans="1:6" ht="15">
      <c r="A706" s="65"/>
      <c r="B706" s="65"/>
      <c r="C706" s="65"/>
      <c r="D706" s="65"/>
      <c r="E706" s="65"/>
      <c r="F706" s="65"/>
    </row>
    <row r="707" spans="1:6" ht="15">
      <c r="A707" s="65"/>
      <c r="B707" s="65"/>
      <c r="C707" s="65"/>
      <c r="D707" s="65"/>
      <c r="E707" s="65"/>
      <c r="F707" s="65"/>
    </row>
    <row r="708" spans="1:6" ht="15">
      <c r="A708" s="65"/>
      <c r="B708" s="65"/>
      <c r="C708" s="65"/>
      <c r="D708" s="65"/>
      <c r="E708" s="65"/>
      <c r="F708" s="65"/>
    </row>
    <row r="709" spans="1:6" ht="15">
      <c r="A709" s="65"/>
      <c r="B709" s="65"/>
      <c r="C709" s="65"/>
      <c r="D709" s="65"/>
      <c r="E709" s="65"/>
      <c r="F709" s="65"/>
    </row>
    <row r="710" spans="1:6" ht="15">
      <c r="A710" s="65"/>
      <c r="B710" s="65"/>
      <c r="C710" s="65"/>
      <c r="D710" s="65"/>
      <c r="E710" s="65"/>
      <c r="F710" s="65"/>
    </row>
    <row r="711" spans="1:6" ht="15">
      <c r="A711" s="65"/>
      <c r="B711" s="65"/>
      <c r="C711" s="65"/>
      <c r="D711" s="65"/>
      <c r="E711" s="65"/>
      <c r="F711" s="65"/>
    </row>
    <row r="712" spans="1:6" ht="15">
      <c r="A712" s="65"/>
      <c r="B712" s="65"/>
      <c r="C712" s="65"/>
      <c r="D712" s="65"/>
      <c r="E712" s="65"/>
      <c r="F712" s="65"/>
    </row>
    <row r="713" spans="1:6" ht="15">
      <c r="A713" s="65"/>
      <c r="B713" s="65"/>
      <c r="C713" s="65"/>
      <c r="D713" s="65"/>
      <c r="E713" s="65"/>
      <c r="F713" s="65"/>
    </row>
    <row r="714" spans="1:6" ht="15">
      <c r="A714" s="65"/>
      <c r="B714" s="65"/>
      <c r="C714" s="65"/>
      <c r="D714" s="65"/>
      <c r="E714" s="65"/>
      <c r="F714" s="65"/>
    </row>
    <row r="715" spans="1:6" ht="15">
      <c r="A715" s="65"/>
      <c r="B715" s="65"/>
      <c r="C715" s="65"/>
      <c r="D715" s="65"/>
      <c r="E715" s="65"/>
      <c r="F715" s="65"/>
    </row>
    <row r="716" spans="1:6" ht="15">
      <c r="A716" s="65"/>
      <c r="B716" s="65"/>
      <c r="C716" s="65"/>
      <c r="D716" s="65"/>
      <c r="E716" s="65"/>
      <c r="F716" s="65"/>
    </row>
    <row r="717" spans="1:6" ht="15">
      <c r="A717" s="65"/>
      <c r="B717" s="65"/>
      <c r="C717" s="65"/>
      <c r="D717" s="65"/>
      <c r="E717" s="65"/>
      <c r="F717" s="65"/>
    </row>
    <row r="718" spans="1:6" ht="15">
      <c r="A718" s="65"/>
      <c r="B718" s="65"/>
      <c r="C718" s="65"/>
      <c r="D718" s="65"/>
      <c r="E718" s="65"/>
      <c r="F718" s="65"/>
    </row>
    <row r="719" spans="1:6" ht="15">
      <c r="A719" s="65"/>
      <c r="B719" s="65"/>
      <c r="C719" s="65"/>
      <c r="D719" s="65"/>
      <c r="E719" s="65"/>
      <c r="F719" s="65"/>
    </row>
    <row r="720" spans="1:6" ht="15">
      <c r="A720" s="65"/>
      <c r="B720" s="65"/>
      <c r="C720" s="65"/>
      <c r="D720" s="65"/>
      <c r="E720" s="65"/>
      <c r="F720" s="65"/>
    </row>
    <row r="721" spans="1:6" ht="15">
      <c r="A721" s="65"/>
      <c r="B721" s="65"/>
      <c r="C721" s="65"/>
      <c r="D721" s="65"/>
      <c r="E721" s="65"/>
      <c r="F721" s="65"/>
    </row>
    <row r="722" spans="1:6" ht="15">
      <c r="A722" s="65"/>
      <c r="B722" s="65"/>
      <c r="C722" s="65"/>
      <c r="D722" s="65"/>
      <c r="E722" s="65"/>
      <c r="F722" s="65"/>
    </row>
    <row r="723" spans="1:6" ht="15">
      <c r="A723" s="65"/>
      <c r="B723" s="65"/>
      <c r="C723" s="65"/>
      <c r="D723" s="65"/>
      <c r="E723" s="65"/>
      <c r="F723" s="65"/>
    </row>
    <row r="724" spans="1:6" ht="15">
      <c r="A724" s="65"/>
      <c r="B724" s="65"/>
      <c r="C724" s="65"/>
      <c r="D724" s="65"/>
      <c r="E724" s="65"/>
      <c r="F724" s="65"/>
    </row>
    <row r="725" spans="1:6" ht="15">
      <c r="A725" s="65"/>
      <c r="B725" s="65"/>
      <c r="C725" s="65"/>
      <c r="D725" s="65"/>
      <c r="E725" s="65"/>
      <c r="F725" s="65"/>
    </row>
    <row r="726" spans="1:6" ht="15">
      <c r="A726" s="65"/>
      <c r="B726" s="65"/>
      <c r="C726" s="65"/>
      <c r="D726" s="65"/>
      <c r="E726" s="65"/>
      <c r="F726" s="65"/>
    </row>
    <row r="727" spans="1:6" ht="15">
      <c r="A727" s="65"/>
      <c r="B727" s="65"/>
      <c r="C727" s="65"/>
      <c r="D727" s="65"/>
      <c r="E727" s="65"/>
      <c r="F727" s="65"/>
    </row>
    <row r="728" spans="1:6" ht="15">
      <c r="A728" s="65"/>
      <c r="B728" s="65"/>
      <c r="C728" s="65"/>
      <c r="D728" s="65"/>
      <c r="E728" s="65"/>
      <c r="F728" s="65"/>
    </row>
    <row r="729" spans="1:6" ht="15">
      <c r="A729" s="65"/>
      <c r="B729" s="65"/>
      <c r="C729" s="65"/>
      <c r="D729" s="65"/>
      <c r="E729" s="65"/>
      <c r="F729" s="65"/>
    </row>
    <row r="730" spans="1:6" ht="15">
      <c r="A730" s="65"/>
      <c r="B730" s="65"/>
      <c r="C730" s="65"/>
      <c r="D730" s="65"/>
      <c r="E730" s="65"/>
      <c r="F730" s="65"/>
    </row>
    <row r="731" spans="1:6" ht="15">
      <c r="A731" s="65"/>
      <c r="B731" s="65"/>
      <c r="C731" s="65"/>
      <c r="D731" s="65"/>
      <c r="E731" s="65"/>
      <c r="F731" s="65"/>
    </row>
    <row r="732" spans="1:6" ht="15">
      <c r="A732" s="65"/>
      <c r="B732" s="65"/>
      <c r="C732" s="65"/>
      <c r="D732" s="65"/>
      <c r="E732" s="65"/>
      <c r="F732" s="65"/>
    </row>
    <row r="733" spans="1:6" ht="15">
      <c r="A733" s="65"/>
      <c r="B733" s="65"/>
      <c r="C733" s="65"/>
      <c r="D733" s="65"/>
      <c r="E733" s="65"/>
      <c r="F733" s="65"/>
    </row>
    <row r="734" spans="1:6" ht="15">
      <c r="A734" s="65"/>
      <c r="B734" s="65"/>
      <c r="C734" s="65"/>
      <c r="D734" s="65"/>
      <c r="E734" s="65"/>
      <c r="F734" s="65"/>
    </row>
    <row r="735" spans="1:6" ht="15">
      <c r="A735" s="65"/>
      <c r="B735" s="65"/>
      <c r="C735" s="65"/>
      <c r="D735" s="65"/>
      <c r="E735" s="65"/>
      <c r="F735" s="65"/>
    </row>
    <row r="736" spans="1:6" ht="15">
      <c r="A736" s="65"/>
      <c r="B736" s="65"/>
      <c r="C736" s="65"/>
      <c r="D736" s="65"/>
      <c r="E736" s="65"/>
      <c r="F736" s="65"/>
    </row>
    <row r="737" spans="1:6" ht="15">
      <c r="A737" s="65"/>
      <c r="B737" s="65"/>
      <c r="C737" s="65"/>
      <c r="D737" s="65"/>
      <c r="E737" s="65"/>
      <c r="F737" s="65"/>
    </row>
    <row r="738" spans="1:6" ht="15">
      <c r="A738" s="65"/>
      <c r="B738" s="65"/>
      <c r="C738" s="65"/>
      <c r="D738" s="65"/>
      <c r="E738" s="65"/>
      <c r="F738" s="65"/>
    </row>
    <row r="739" spans="1:6" ht="15">
      <c r="A739" s="65"/>
      <c r="B739" s="65"/>
      <c r="C739" s="65"/>
      <c r="D739" s="65"/>
      <c r="E739" s="65"/>
      <c r="F739" s="65"/>
    </row>
    <row r="740" spans="1:6" ht="15">
      <c r="A740" s="65"/>
      <c r="B740" s="65"/>
      <c r="C740" s="65"/>
      <c r="D740" s="65"/>
      <c r="E740" s="65"/>
      <c r="F740" s="65"/>
    </row>
    <row r="741" spans="1:6" ht="15">
      <c r="A741" s="65"/>
      <c r="B741" s="65"/>
      <c r="C741" s="65"/>
      <c r="D741" s="65"/>
      <c r="E741" s="65"/>
      <c r="F741" s="65"/>
    </row>
    <row r="742" spans="1:6" ht="15">
      <c r="A742" s="65"/>
      <c r="B742" s="65"/>
      <c r="C742" s="65"/>
      <c r="D742" s="65"/>
      <c r="E742" s="65"/>
      <c r="F742" s="65"/>
    </row>
    <row r="743" spans="1:6" ht="15">
      <c r="A743" s="65"/>
      <c r="B743" s="65"/>
      <c r="C743" s="65"/>
      <c r="D743" s="65"/>
      <c r="E743" s="65"/>
      <c r="F743" s="65"/>
    </row>
    <row r="744" spans="1:6" ht="15">
      <c r="A744" s="65"/>
      <c r="B744" s="65"/>
      <c r="C744" s="65"/>
      <c r="D744" s="65"/>
      <c r="E744" s="65"/>
      <c r="F744" s="65"/>
    </row>
    <row r="745" spans="1:6" ht="15">
      <c r="A745" s="65"/>
      <c r="B745" s="65"/>
      <c r="C745" s="65"/>
      <c r="D745" s="65"/>
      <c r="E745" s="65"/>
      <c r="F745" s="65"/>
    </row>
    <row r="746" spans="1:6" ht="15">
      <c r="A746" s="65"/>
      <c r="B746" s="65"/>
      <c r="C746" s="65"/>
      <c r="D746" s="65"/>
      <c r="E746" s="65"/>
      <c r="F746" s="65"/>
    </row>
    <row r="747" spans="1:6" ht="15">
      <c r="A747" s="65"/>
      <c r="B747" s="65"/>
      <c r="C747" s="65"/>
      <c r="D747" s="65"/>
      <c r="E747" s="65"/>
      <c r="F747" s="65"/>
    </row>
    <row r="748" spans="1:6" ht="15">
      <c r="A748" s="65"/>
      <c r="B748" s="65"/>
      <c r="C748" s="65"/>
      <c r="D748" s="65"/>
      <c r="E748" s="65"/>
      <c r="F748" s="65"/>
    </row>
    <row r="749" spans="1:6" ht="15">
      <c r="A749" s="65"/>
      <c r="B749" s="65"/>
      <c r="C749" s="65"/>
      <c r="D749" s="65"/>
      <c r="E749" s="65"/>
      <c r="F749" s="65"/>
    </row>
    <row r="750" spans="1:6" ht="15">
      <c r="A750" s="65"/>
      <c r="B750" s="65"/>
      <c r="C750" s="65"/>
      <c r="D750" s="65"/>
      <c r="E750" s="65"/>
      <c r="F750" s="65"/>
    </row>
    <row r="751" spans="1:6" ht="15">
      <c r="A751" s="65"/>
      <c r="B751" s="65"/>
      <c r="C751" s="65"/>
      <c r="D751" s="65"/>
      <c r="E751" s="65"/>
      <c r="F751" s="65"/>
    </row>
    <row r="752" spans="1:6" ht="15">
      <c r="A752" s="65"/>
      <c r="B752" s="65"/>
      <c r="C752" s="65"/>
      <c r="D752" s="65"/>
      <c r="E752" s="65"/>
      <c r="F752" s="65"/>
    </row>
    <row r="753" spans="1:6" ht="15">
      <c r="A753" s="65"/>
      <c r="B753" s="65"/>
      <c r="C753" s="65"/>
      <c r="D753" s="65"/>
      <c r="E753" s="65"/>
      <c r="F753" s="65"/>
    </row>
    <row r="754" spans="1:6" ht="15">
      <c r="A754" s="65"/>
      <c r="B754" s="65"/>
      <c r="C754" s="65"/>
      <c r="D754" s="65"/>
      <c r="E754" s="65"/>
      <c r="F754" s="65"/>
    </row>
    <row r="755" spans="1:6" ht="15">
      <c r="A755" s="65"/>
      <c r="B755" s="65"/>
      <c r="C755" s="65"/>
      <c r="D755" s="65"/>
      <c r="E755" s="65"/>
      <c r="F755" s="65"/>
    </row>
    <row r="756" spans="1:6" ht="15">
      <c r="A756" s="65"/>
      <c r="B756" s="65"/>
      <c r="C756" s="65"/>
      <c r="D756" s="65"/>
      <c r="E756" s="65"/>
      <c r="F756" s="65"/>
    </row>
    <row r="757" spans="1:6" ht="15">
      <c r="A757" s="65"/>
      <c r="B757" s="65"/>
      <c r="C757" s="65"/>
      <c r="D757" s="65"/>
      <c r="E757" s="65"/>
      <c r="F757" s="65"/>
    </row>
    <row r="758" spans="1:6" ht="15">
      <c r="A758" s="65"/>
      <c r="B758" s="65"/>
      <c r="C758" s="65"/>
      <c r="D758" s="65"/>
      <c r="E758" s="65"/>
      <c r="F758" s="65"/>
    </row>
    <row r="759" spans="1:6" ht="15">
      <c r="A759" s="65"/>
      <c r="B759" s="65"/>
      <c r="C759" s="65"/>
      <c r="D759" s="65"/>
      <c r="E759" s="65"/>
      <c r="F759" s="65"/>
    </row>
    <row r="760" spans="1:6" ht="15">
      <c r="A760" s="65"/>
      <c r="B760" s="65"/>
      <c r="C760" s="65"/>
      <c r="D760" s="65"/>
      <c r="E760" s="65"/>
      <c r="F760" s="65"/>
    </row>
    <row r="761" spans="1:6" ht="15">
      <c r="A761" s="65"/>
      <c r="B761" s="65"/>
      <c r="C761" s="65"/>
      <c r="D761" s="65"/>
      <c r="E761" s="65"/>
      <c r="F761" s="65"/>
    </row>
    <row r="762" spans="1:6" ht="15">
      <c r="A762" s="65"/>
      <c r="B762" s="65"/>
      <c r="C762" s="65"/>
      <c r="D762" s="65"/>
      <c r="E762" s="65"/>
      <c r="F762" s="65"/>
    </row>
    <row r="763" spans="1:6" ht="15">
      <c r="A763" s="65"/>
      <c r="B763" s="65"/>
      <c r="C763" s="65"/>
      <c r="D763" s="65"/>
      <c r="E763" s="65"/>
      <c r="F763" s="65"/>
    </row>
    <row r="764" spans="1:6" ht="15">
      <c r="A764" s="65"/>
      <c r="B764" s="65"/>
      <c r="C764" s="65"/>
      <c r="D764" s="65"/>
      <c r="E764" s="65"/>
      <c r="F764" s="65"/>
    </row>
    <row r="765" spans="1:6" ht="15">
      <c r="A765" s="65"/>
      <c r="B765" s="65"/>
      <c r="C765" s="65"/>
      <c r="D765" s="65"/>
      <c r="E765" s="65"/>
      <c r="F765" s="65"/>
    </row>
    <row r="766" spans="1:6" ht="15">
      <c r="A766" s="65"/>
      <c r="B766" s="65"/>
      <c r="C766" s="65"/>
      <c r="D766" s="65"/>
      <c r="E766" s="65"/>
      <c r="F766" s="65"/>
    </row>
    <row r="767" spans="1:6" ht="15">
      <c r="A767" s="65"/>
      <c r="B767" s="65"/>
      <c r="C767" s="65"/>
      <c r="D767" s="65"/>
      <c r="E767" s="65"/>
      <c r="F767" s="65"/>
    </row>
    <row r="768" spans="1:6" ht="15">
      <c r="A768" s="65"/>
      <c r="B768" s="65"/>
      <c r="C768" s="65"/>
      <c r="D768" s="65"/>
      <c r="E768" s="65"/>
      <c r="F768" s="65"/>
    </row>
    <row r="769" spans="1:6" ht="15">
      <c r="A769" s="65"/>
      <c r="B769" s="65"/>
      <c r="C769" s="65"/>
      <c r="D769" s="65"/>
      <c r="E769" s="65"/>
      <c r="F769" s="65"/>
    </row>
    <row r="770" spans="1:6" ht="15">
      <c r="A770" s="65"/>
      <c r="B770" s="65"/>
      <c r="C770" s="65"/>
      <c r="D770" s="65"/>
      <c r="E770" s="65"/>
      <c r="F770" s="65"/>
    </row>
    <row r="771" spans="1:6" ht="15">
      <c r="A771" s="65"/>
      <c r="B771" s="65"/>
      <c r="C771" s="65"/>
      <c r="D771" s="65"/>
      <c r="E771" s="65"/>
      <c r="F771" s="65"/>
    </row>
    <row r="772" spans="1:6" ht="15">
      <c r="A772" s="65"/>
      <c r="B772" s="65"/>
      <c r="C772" s="65"/>
      <c r="D772" s="65"/>
      <c r="E772" s="65"/>
      <c r="F772" s="65"/>
    </row>
    <row r="773" spans="1:6" ht="15">
      <c r="A773" s="65"/>
      <c r="B773" s="65"/>
      <c r="C773" s="65"/>
      <c r="D773" s="65"/>
      <c r="E773" s="65"/>
      <c r="F773" s="65"/>
    </row>
    <row r="774" spans="1:6" ht="15">
      <c r="A774" s="65"/>
      <c r="B774" s="65"/>
      <c r="C774" s="65"/>
      <c r="D774" s="65"/>
      <c r="E774" s="65"/>
      <c r="F774" s="65"/>
    </row>
    <row r="775" spans="1:6" ht="15">
      <c r="A775" s="65"/>
      <c r="B775" s="65"/>
      <c r="C775" s="65"/>
      <c r="D775" s="65"/>
      <c r="E775" s="65"/>
      <c r="F775" s="65"/>
    </row>
    <row r="776" spans="1:6" ht="15">
      <c r="A776" s="65"/>
      <c r="B776" s="65"/>
      <c r="C776" s="65"/>
      <c r="D776" s="65"/>
      <c r="E776" s="65"/>
      <c r="F776" s="65"/>
    </row>
    <row r="777" spans="1:6" ht="15">
      <c r="A777" s="65"/>
      <c r="B777" s="65"/>
      <c r="C777" s="65"/>
      <c r="D777" s="65"/>
      <c r="E777" s="65"/>
      <c r="F777" s="65"/>
    </row>
    <row r="778" spans="1:6" ht="15">
      <c r="A778" s="65"/>
      <c r="B778" s="65"/>
      <c r="C778" s="65"/>
      <c r="D778" s="65"/>
      <c r="E778" s="65"/>
      <c r="F778" s="65"/>
    </row>
    <row r="779" spans="1:6" ht="15">
      <c r="A779" s="65"/>
      <c r="B779" s="65"/>
      <c r="C779" s="65"/>
      <c r="D779" s="65"/>
      <c r="E779" s="65"/>
      <c r="F779" s="65"/>
    </row>
    <row r="780" spans="1:6" ht="15">
      <c r="A780" s="65"/>
      <c r="B780" s="65"/>
      <c r="C780" s="65"/>
      <c r="D780" s="65"/>
      <c r="E780" s="65"/>
      <c r="F780" s="65"/>
    </row>
    <row r="781" spans="1:6" ht="15">
      <c r="A781" s="65"/>
      <c r="B781" s="65"/>
      <c r="C781" s="65"/>
      <c r="D781" s="65"/>
      <c r="E781" s="65"/>
      <c r="F781" s="65"/>
    </row>
    <row r="782" spans="1:6" ht="15">
      <c r="A782" s="65"/>
      <c r="B782" s="65"/>
      <c r="C782" s="65"/>
      <c r="D782" s="65"/>
      <c r="E782" s="65"/>
      <c r="F782" s="65"/>
    </row>
    <row r="783" spans="1:6" ht="15">
      <c r="A783" s="65"/>
      <c r="B783" s="65"/>
      <c r="C783" s="65"/>
      <c r="D783" s="65"/>
      <c r="E783" s="65"/>
      <c r="F783" s="65"/>
    </row>
    <row r="784" spans="1:6" ht="15">
      <c r="A784" s="65"/>
      <c r="B784" s="65"/>
      <c r="C784" s="65"/>
      <c r="D784" s="65"/>
      <c r="E784" s="65"/>
      <c r="F784" s="65"/>
    </row>
    <row r="785" spans="1:6" ht="15">
      <c r="A785" s="65"/>
      <c r="B785" s="65"/>
      <c r="C785" s="65"/>
      <c r="D785" s="65"/>
      <c r="E785" s="65"/>
      <c r="F785" s="65"/>
    </row>
    <row r="786" spans="1:6" ht="15">
      <c r="A786" s="65"/>
      <c r="B786" s="65"/>
      <c r="C786" s="65"/>
      <c r="D786" s="65"/>
      <c r="E786" s="65"/>
      <c r="F786" s="65"/>
    </row>
    <row r="787" spans="1:6" ht="15">
      <c r="A787" s="65"/>
      <c r="B787" s="65"/>
      <c r="C787" s="65"/>
      <c r="D787" s="65"/>
      <c r="E787" s="65"/>
      <c r="F787" s="65"/>
    </row>
    <row r="788" spans="1:6" ht="15">
      <c r="A788" s="65"/>
      <c r="B788" s="65"/>
      <c r="C788" s="65"/>
      <c r="D788" s="65"/>
      <c r="E788" s="65"/>
      <c r="F788" s="65"/>
    </row>
    <row r="789" spans="1:6" ht="15">
      <c r="A789" s="65"/>
      <c r="B789" s="65"/>
      <c r="C789" s="65"/>
      <c r="D789" s="65"/>
      <c r="E789" s="65"/>
      <c r="F789" s="65"/>
    </row>
    <row r="790" spans="1:6" ht="15">
      <c r="A790" s="65"/>
      <c r="B790" s="65"/>
      <c r="C790" s="65"/>
      <c r="D790" s="65"/>
      <c r="E790" s="65"/>
      <c r="F790" s="65"/>
    </row>
    <row r="791" spans="1:6" ht="15">
      <c r="A791" s="65"/>
      <c r="B791" s="65"/>
      <c r="C791" s="65"/>
      <c r="D791" s="65"/>
      <c r="E791" s="65"/>
      <c r="F791" s="65"/>
    </row>
    <row r="792" spans="1:6" ht="15">
      <c r="A792" s="65"/>
      <c r="B792" s="65"/>
      <c r="C792" s="65"/>
      <c r="D792" s="65"/>
      <c r="E792" s="65"/>
      <c r="F792" s="65"/>
    </row>
    <row r="793" spans="1:6" ht="15">
      <c r="A793" s="65"/>
      <c r="B793" s="65"/>
      <c r="C793" s="65"/>
      <c r="D793" s="65"/>
      <c r="E793" s="65"/>
      <c r="F793" s="65"/>
    </row>
    <row r="794" spans="1:6" ht="15">
      <c r="A794" s="65"/>
      <c r="B794" s="65"/>
      <c r="C794" s="65"/>
      <c r="D794" s="65"/>
      <c r="E794" s="65"/>
      <c r="F794" s="65"/>
    </row>
    <row r="795" spans="1:6" ht="15">
      <c r="A795" s="65"/>
      <c r="B795" s="65"/>
      <c r="C795" s="65"/>
      <c r="D795" s="65"/>
      <c r="E795" s="65"/>
      <c r="F795" s="65"/>
    </row>
    <row r="796" spans="1:6" ht="15">
      <c r="A796" s="65"/>
      <c r="B796" s="65"/>
      <c r="C796" s="65"/>
      <c r="D796" s="65"/>
      <c r="E796" s="65"/>
      <c r="F796" s="65"/>
    </row>
    <row r="797" spans="1:6" ht="15">
      <c r="A797" s="65"/>
      <c r="B797" s="65"/>
      <c r="C797" s="65"/>
      <c r="D797" s="65"/>
      <c r="E797" s="65"/>
      <c r="F797" s="65"/>
    </row>
    <row r="798" spans="1:6" ht="15">
      <c r="A798" s="65"/>
      <c r="B798" s="65"/>
      <c r="C798" s="65"/>
      <c r="D798" s="65"/>
      <c r="E798" s="65"/>
      <c r="F798" s="65"/>
    </row>
    <row r="799" spans="1:6" ht="15">
      <c r="A799" s="65"/>
      <c r="B799" s="65"/>
      <c r="C799" s="65"/>
      <c r="D799" s="65"/>
      <c r="E799" s="65"/>
      <c r="F799" s="65"/>
    </row>
    <row r="800" spans="1:6" ht="15">
      <c r="A800" s="65"/>
      <c r="B800" s="65"/>
      <c r="C800" s="65"/>
      <c r="D800" s="65"/>
      <c r="E800" s="65"/>
      <c r="F800" s="65"/>
    </row>
    <row r="801" spans="1:6" ht="15">
      <c r="A801" s="65"/>
      <c r="B801" s="65"/>
      <c r="C801" s="65"/>
      <c r="D801" s="65"/>
      <c r="E801" s="65"/>
      <c r="F801" s="65"/>
    </row>
    <row r="802" spans="1:6" ht="15">
      <c r="A802" s="65"/>
      <c r="B802" s="65"/>
      <c r="C802" s="65"/>
      <c r="D802" s="65"/>
      <c r="E802" s="65"/>
      <c r="F802" s="65"/>
    </row>
    <row r="803" spans="1:6" ht="15">
      <c r="A803" s="65"/>
      <c r="B803" s="65"/>
      <c r="C803" s="65"/>
      <c r="D803" s="65"/>
      <c r="E803" s="65"/>
      <c r="F803" s="65"/>
    </row>
    <row r="804" spans="1:6" ht="15">
      <c r="A804" s="65"/>
      <c r="B804" s="65"/>
      <c r="C804" s="65"/>
      <c r="D804" s="65"/>
      <c r="E804" s="65"/>
      <c r="F804" s="65"/>
    </row>
    <row r="805" spans="1:3" ht="15">
      <c r="A805" s="65"/>
      <c r="B805" s="65"/>
      <c r="C805" s="65"/>
    </row>
    <row r="806" spans="1:3" ht="15">
      <c r="A806" s="65"/>
      <c r="B806" s="65"/>
      <c r="C806" s="65"/>
    </row>
  </sheetData>
  <sheetProtection password="8CA5" sheet="1" objects="1" scenarios="1"/>
  <mergeCells count="17">
    <mergeCell ref="C2:D2"/>
    <mergeCell ref="C4:D4"/>
    <mergeCell ref="A40:G40"/>
    <mergeCell ref="A41:G41"/>
    <mergeCell ref="A43:C43"/>
    <mergeCell ref="A48:G48"/>
    <mergeCell ref="A44:G44"/>
    <mergeCell ref="A45:G45"/>
    <mergeCell ref="A46:G46"/>
    <mergeCell ref="A47:G47"/>
    <mergeCell ref="A52:B52"/>
    <mergeCell ref="D52:G52"/>
    <mergeCell ref="D55:G55"/>
    <mergeCell ref="D58:G58"/>
    <mergeCell ref="D43:E43"/>
    <mergeCell ref="A42:F42"/>
    <mergeCell ref="A49:H49"/>
  </mergeCells>
  <printOptions horizontalCentered="1"/>
  <pageMargins left="0.5" right="0.25" top="1.25" bottom="0.75" header="0.5" footer="0.25"/>
  <pageSetup fitToHeight="1" fitToWidth="1" horizontalDpi="600" verticalDpi="600" orientation="portrait" scale="79" r:id="rId1"/>
  <headerFooter alignWithMargins="0">
    <oddHeader>&amp;C
&amp;R&amp;"Arial,Bold"&amp;11WORKSHEET A
PROVIDER INFORMATION AND CERTIFICATION
</oddHeader>
    <oddFooter xml:space="preserve">&amp;L&amp;F
&amp;A&amp;CPage 4
&amp;RPrint Date: &amp;D
CRR Version 11/16/2005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First Health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NH Cost Report</dc:title>
  <dc:subject/>
  <dc:creator>First Health Services</dc:creator>
  <cp:keywords/>
  <dc:description/>
  <cp:lastModifiedBy>alonnegren</cp:lastModifiedBy>
  <cp:lastPrinted>2007-05-01T19:20:48Z</cp:lastPrinted>
  <dcterms:created xsi:type="dcterms:W3CDTF">1999-04-07T18:02:46Z</dcterms:created>
  <dcterms:modified xsi:type="dcterms:W3CDTF">2015-07-01T18:05:56Z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-726242182</vt:i4>
  </property>
  <property fmtid="{D5CDD505-2E9C-101B-9397-08002B2CF9AE}" pid="3" name="_EmailSubject">
    <vt:lpwstr>reports</vt:lpwstr>
  </property>
  <property fmtid="{D5CDD505-2E9C-101B-9397-08002B2CF9AE}" pid="4" name="_AuthorEmail">
    <vt:lpwstr>kstitt@gbpca.org</vt:lpwstr>
  </property>
  <property fmtid="{D5CDD505-2E9C-101B-9397-08002B2CF9AE}" pid="5" name="_AuthorEmailDisplayName">
    <vt:lpwstr>Karen Stitt</vt:lpwstr>
  </property>
  <property fmtid="{D5CDD505-2E9C-101B-9397-08002B2CF9AE}" pid="6" name="_ReviewingToolsShownOnce">
    <vt:lpwstr/>
  </property>
  <property fmtid="{D5CDD505-2E9C-101B-9397-08002B2CF9AE}" pid="7" name="PathAndName">
    <vt:lpwstr>G:\Clients\Office49\10448\Templates and Forms\Nursing Homes\Cost Report NSVH   ver. 1.5.10.xls</vt:lpwstr>
  </property>
</Properties>
</file>